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885" windowHeight="11640" activeTab="1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1">'2 курс'!#REF!</definedName>
    <definedName name="_ftnref1" localSheetId="1">'2 курс'!$BG$10</definedName>
  </definedNames>
  <calcPr fullCalcOnLoad="1"/>
</workbook>
</file>

<file path=xl/sharedStrings.xml><?xml version="1.0" encoding="utf-8"?>
<sst xmlns="http://schemas.openxmlformats.org/spreadsheetml/2006/main" count="527" uniqueCount="281">
  <si>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</si>
  <si>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</si>
  <si>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</si>
  <si>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</si>
  <si>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</si>
  <si>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</si>
  <si>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</si>
  <si>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</si>
  <si>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</si>
  <si>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</si>
  <si>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</si>
  <si>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</si>
  <si>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</si>
  <si>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</si>
  <si>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</si>
  <si>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</si>
  <si>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</si>
  <si>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</si>
  <si>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</si>
  <si>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</si>
  <si>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</si>
  <si>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</si>
  <si>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</si>
  <si>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</si>
  <si>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</si>
  <si>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История</t>
  </si>
  <si>
    <t>Базовые дисциплины</t>
  </si>
  <si>
    <t>Физическая культура</t>
  </si>
  <si>
    <t>Профильные дисциплины</t>
  </si>
  <si>
    <t>Учебная практика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</si>
  <si>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</si>
  <si>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</si>
  <si>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</si>
  <si>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</si>
  <si>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</si>
  <si>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</si>
  <si>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</si>
  <si>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</si>
  <si>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</si>
  <si>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ПМ</t>
  </si>
  <si>
    <t>2 КУРС</t>
  </si>
  <si>
    <t>Производственная практика</t>
  </si>
  <si>
    <t>ПМ. 03</t>
  </si>
  <si>
    <t>МДК 03.01</t>
  </si>
  <si>
    <t>УП 03.01</t>
  </si>
  <si>
    <t>3  к  у  р  с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</si>
  <si>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</si>
  <si>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</si>
  <si>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</si>
  <si>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</si>
  <si>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</si>
  <si>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Химия</t>
  </si>
  <si>
    <t>Биология</t>
  </si>
  <si>
    <t>ПД</t>
  </si>
  <si>
    <t>Физика</t>
  </si>
  <si>
    <t>Общий гуманитарный и социально-экономический цикл</t>
  </si>
  <si>
    <t>ОГСЭ.01</t>
  </si>
  <si>
    <t>Основы философии</t>
  </si>
  <si>
    <t xml:space="preserve">История </t>
  </si>
  <si>
    <t>ОГСЭ.04</t>
  </si>
  <si>
    <t>Русский язык и культура речи</t>
  </si>
  <si>
    <t>ОГСЭ.05</t>
  </si>
  <si>
    <t>ОГСЭ</t>
  </si>
  <si>
    <t>ОГСЭ.03.</t>
  </si>
  <si>
    <t>Математический и общий естественнонаучный цикл</t>
  </si>
  <si>
    <t>ЕН</t>
  </si>
  <si>
    <t>ЕН.01</t>
  </si>
  <si>
    <t>Профессиональный цикл</t>
  </si>
  <si>
    <t>П</t>
  </si>
  <si>
    <t>Общепрофессиональные дисциплины</t>
  </si>
  <si>
    <t>ОП.01.</t>
  </si>
  <si>
    <t>ОП.09.</t>
  </si>
  <si>
    <t>ОГСЭ.03</t>
  </si>
  <si>
    <t>Директор ГБПОУ РО "НКПТиУ"</t>
  </si>
  <si>
    <t>ЕН.02</t>
  </si>
  <si>
    <t>Экологические основы природопользования</t>
  </si>
  <si>
    <t>ОП.07</t>
  </si>
  <si>
    <t>месяцев</t>
  </si>
  <si>
    <t>ПМ. 01</t>
  </si>
  <si>
    <t>МДК 01.01</t>
  </si>
  <si>
    <t>ПМ. 02</t>
  </si>
  <si>
    <t>МДК 02.01</t>
  </si>
  <si>
    <t>Организация процесса приготовления и приготовление сложной горячей кулинарной продукции</t>
  </si>
  <si>
    <t>ПП 03.01</t>
  </si>
  <si>
    <t>Производственная практика(по профилю)</t>
  </si>
  <si>
    <t>4  к  у  р  с</t>
  </si>
  <si>
    <t>ОГСЭ.02</t>
  </si>
  <si>
    <t>Правовые основы профессиональной деятельности</t>
  </si>
  <si>
    <t>Производственная практика(по профилю специальности)</t>
  </si>
  <si>
    <t>Астрономия</t>
  </si>
  <si>
    <t>МДК 07.02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</si>
  <si>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</si>
  <si>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ПОО</t>
  </si>
  <si>
    <t>ОУД.13</t>
  </si>
  <si>
    <t>Технология профессиональной деятельности</t>
  </si>
  <si>
    <t>года 10</t>
  </si>
  <si>
    <t>Нормативный срок обучения - 3 года 10 месяцев</t>
  </si>
  <si>
    <t>"_______" _______________________2019 г.</t>
  </si>
  <si>
    <t>ОП.03</t>
  </si>
  <si>
    <t>УП 02.01</t>
  </si>
  <si>
    <t>МДК.04.01</t>
  </si>
  <si>
    <t>УП.04.01</t>
  </si>
  <si>
    <t>ПП.04.01</t>
  </si>
  <si>
    <t>Производственная практика (по профилю специальности)</t>
  </si>
  <si>
    <t>ПМ.07</t>
  </si>
  <si>
    <t>МДК.07.03</t>
  </si>
  <si>
    <t>УП.07.01</t>
  </si>
  <si>
    <t>4  КУРС</t>
  </si>
  <si>
    <t>ОП.06</t>
  </si>
  <si>
    <t>Организация обслуживания</t>
  </si>
  <si>
    <t>Донская кухня</t>
  </si>
  <si>
    <t>ПП.03.01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</si>
  <si>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</si>
  <si>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</si>
  <si>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</si>
  <si>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</si>
  <si>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</si>
  <si>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</si>
  <si>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</si>
  <si>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</si>
  <si>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</si>
  <si>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</si>
  <si>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</si>
  <si>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</si>
  <si>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</si>
  <si>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</si>
  <si>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</si>
  <si>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ОУД.11</t>
  </si>
  <si>
    <t>ОУД .10</t>
  </si>
  <si>
    <t>ОУД.12</t>
  </si>
  <si>
    <t>Экология</t>
  </si>
  <si>
    <t>ГБПОУ РО  "Новочеркасский колледж промышленных технологий и управления"</t>
  </si>
  <si>
    <t>03.09-29.09</t>
  </si>
  <si>
    <t>01.10-27.10</t>
  </si>
  <si>
    <t>29.10-24.11</t>
  </si>
  <si>
    <t>26.11-29.12</t>
  </si>
  <si>
    <t>14.01-26.01</t>
  </si>
  <si>
    <t>28.01-23.02</t>
  </si>
  <si>
    <t>25.02-30.03</t>
  </si>
  <si>
    <t>01.04-27.04</t>
  </si>
  <si>
    <t>24.04-25.05</t>
  </si>
  <si>
    <t>27.05-29.06</t>
  </si>
  <si>
    <t>01.07-27.07</t>
  </si>
  <si>
    <t>29.07-24.08</t>
  </si>
  <si>
    <t>02.09-28.09</t>
  </si>
  <si>
    <t>30.09-26.10</t>
  </si>
  <si>
    <t>28.10-30.11</t>
  </si>
  <si>
    <t>02.12-28.12</t>
  </si>
  <si>
    <t xml:space="preserve"> 30.01-11.01</t>
  </si>
  <si>
    <t>13.01-26.01</t>
  </si>
  <si>
    <t>27.01-29.02</t>
  </si>
  <si>
    <t>02.03-28.03</t>
  </si>
  <si>
    <t>30.03-25.04</t>
  </si>
  <si>
    <t>27.04-30.05</t>
  </si>
  <si>
    <t>01.06-27.06</t>
  </si>
  <si>
    <t>29.06-25.07</t>
  </si>
  <si>
    <t>27.08-29.08</t>
  </si>
  <si>
    <t>31.08-05.09</t>
  </si>
  <si>
    <t>01.09-26.09</t>
  </si>
  <si>
    <t xml:space="preserve"> 28.09-30.10</t>
  </si>
  <si>
    <t>02.11-28.11</t>
  </si>
  <si>
    <t>30.11-26.12</t>
  </si>
  <si>
    <t>28.12-30.01</t>
  </si>
  <si>
    <t>01.02-27.02</t>
  </si>
  <si>
    <t>01.03-27.03</t>
  </si>
  <si>
    <t>29.03-24.04</t>
  </si>
  <si>
    <t>26.04-29.05</t>
  </si>
  <si>
    <t>31.05-26.06</t>
  </si>
  <si>
    <t>28.06-31.07</t>
  </si>
  <si>
    <t>02.08-29.08</t>
  </si>
  <si>
    <t>28.09-30.10</t>
  </si>
  <si>
    <t>01.09-25.09</t>
  </si>
  <si>
    <t>27.09-30.10</t>
  </si>
  <si>
    <t>01.11-27.11</t>
  </si>
  <si>
    <t>29.11-25.12</t>
  </si>
  <si>
    <t>27.12-29.01</t>
  </si>
  <si>
    <t>31.01-26.02</t>
  </si>
  <si>
    <t>28.02-26.03</t>
  </si>
  <si>
    <t>28.03-30.04</t>
  </si>
  <si>
    <t>02.05-28.5</t>
  </si>
  <si>
    <t>30.05-25.06</t>
  </si>
  <si>
    <t>27.06-30.07</t>
  </si>
  <si>
    <t>01.08-27.08</t>
  </si>
  <si>
    <t>Математика(включая алгебру и начала математического анализа, геометрию)</t>
  </si>
  <si>
    <t>ОУД.09</t>
  </si>
  <si>
    <t>Обществознание(включая экономику и право)</t>
  </si>
  <si>
    <t>ОУД.14</t>
  </si>
  <si>
    <t>Предлагаемые ОО</t>
  </si>
  <si>
    <t>ОУД.15</t>
  </si>
  <si>
    <t>Объем образовательной программы в академических часах</t>
  </si>
  <si>
    <t>Иностранный язык в профессиональной деятельности</t>
  </si>
  <si>
    <t>Общепрофессиональный цикл</t>
  </si>
  <si>
    <t>ОПЦ</t>
  </si>
  <si>
    <t xml:space="preserve">Микробиология, физиология питания, санитария и гигиена </t>
  </si>
  <si>
    <t>организация и хранения и контроль запасов сырья</t>
  </si>
  <si>
    <t>ОП.02.</t>
  </si>
  <si>
    <t>Техническое оснащение организаций питания</t>
  </si>
  <si>
    <t>Безопасность жизнедеятельности</t>
  </si>
  <si>
    <t>ОП.04.</t>
  </si>
  <si>
    <t>ПЦ</t>
  </si>
  <si>
    <t xml:space="preserve">Организация и ведение процессов приготовления и подготовки к реализации полуфабрикатов для блюд, кулинарных изделий сложного ассортимента </t>
  </si>
  <si>
    <t>Выполнение работ по профессии Поварское и кондитерское дело</t>
  </si>
  <si>
    <t>Технологические процессы механической кулинакрной обработки сырья и приготовления полуфабрикатов для блюд массового спроса</t>
  </si>
  <si>
    <t>МДК. 07.01</t>
  </si>
  <si>
    <t>Технологические процессы приготовления кулинарной продукции массового спроса и ее отпуск</t>
  </si>
  <si>
    <t>МДК 07.03</t>
  </si>
  <si>
    <t>Технологические процессы приготовления кондитерской продукцйии и ее отпуск</t>
  </si>
  <si>
    <t>Учебная практика по профессии Повар</t>
  </si>
  <si>
    <t xml:space="preserve">Учебная практика по профессии Кондитер </t>
  </si>
  <si>
    <t>УП.07.02</t>
  </si>
  <si>
    <t>ПП.07.01.</t>
  </si>
  <si>
    <t>Производственная практика (по профилю специальности)_</t>
  </si>
  <si>
    <t xml:space="preserve">Организация  процессов приготовления, подготовки к реализации кулинарных полуфабрикатов </t>
  </si>
  <si>
    <t>сам.уч.</t>
  </si>
  <si>
    <t>ПМ.05</t>
  </si>
  <si>
    <t>Организация и ведение процессов приготовления, 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</t>
  </si>
  <si>
    <t>Организация процессов приготовления,подготовки к реализации хлебобулочных,мучных кондитерских изделий сложного ассортимента</t>
  </si>
  <si>
    <t>МДК.05.01.</t>
  </si>
  <si>
    <t>Всего час. в неделю самостаятельной учебной нагрузки</t>
  </si>
  <si>
    <t xml:space="preserve">Квалификация: специалист по поварскогму и кондитерскому делу     </t>
  </si>
  <si>
    <t>"_____" ____________2019г.</t>
  </si>
  <si>
    <t>УП.01.01.</t>
  </si>
  <si>
    <t>ПП.01.01</t>
  </si>
  <si>
    <t>УП.05.01</t>
  </si>
  <si>
    <t>ПП.05.01</t>
  </si>
  <si>
    <t>Информационные технологии в профессиональной деятельности</t>
  </si>
  <si>
    <t>ОП.08</t>
  </si>
  <si>
    <t>Охрана труда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</si>
  <si>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</t>
  </si>
  <si>
    <t>МДК 01.02</t>
  </si>
  <si>
    <t>Процессы приготовления, подготовки к реализации кулинарных полуфабрикатов</t>
  </si>
  <si>
    <t>Организацияи ведение процессов приготовления,оформления и подготовки к реализации горячих блюд, кулинарных изделий,закусок сложного ассортимента с учетом потребностей различных категорий потребителей, видов и форм обслуживания</t>
  </si>
  <si>
    <t>Организация процессов приготовления, подготовки к реализации горячих блюд, кулинарных изделий, закусок сложного ассортимента</t>
  </si>
  <si>
    <t>МДК. 02.02.</t>
  </si>
  <si>
    <t>Процессы приготовления, подготовки к реализации горячих блюд, кулинарных изделий, закусок сложного ассортимента</t>
  </si>
  <si>
    <t>ПП. 02.01.</t>
  </si>
  <si>
    <t>Выполнение работ по профессии повар и кондитер</t>
  </si>
  <si>
    <t>Технологические процессы приготовления кондитерской продукции и ее отпуск</t>
  </si>
  <si>
    <t>ПП.07.01</t>
  </si>
  <si>
    <t>Производственна практика(по профилю специальности)</t>
  </si>
  <si>
    <t>МДК.03.02</t>
  </si>
  <si>
    <t xml:space="preserve">Процессы приготовления, подготовки к реализации холодных блюд, кулинарных изделий, закусок сложного ассортимента </t>
  </si>
  <si>
    <t>ПМ.04.</t>
  </si>
  <si>
    <t>Организация и ведение процессов приготовления, оформления и подготовки к реализации холодных и горячих десертов, напитков сложного ассорнтимента с учетом потребностей различных категорий потребителей, видов и форм обслуживания</t>
  </si>
  <si>
    <t>Организация и ведение процессов приготовления , оформления и подготовки к реализации хлебобулочных, мучных, кондитерских изделий сложного ассортимента с учетом потребностей различных категорий потребителей, видов и форм обслуживания</t>
  </si>
  <si>
    <t>МДК.05.02</t>
  </si>
  <si>
    <t>Процессы приготовления, подготовки к реализации хлебобулочных, мучных кондитерских изделий сложного ассортимента</t>
  </si>
  <si>
    <t>УП.01.01</t>
  </si>
  <si>
    <t>ПМ.01.ЭК.</t>
  </si>
  <si>
    <t>Экзамен квалификационный</t>
  </si>
  <si>
    <t>ПМ.02.</t>
  </si>
  <si>
    <t xml:space="preserve">Организация процессов приготовления и подготовки к реализации холодных блюд, кулинарных изделий, закусок сложного ассортимента </t>
  </si>
  <si>
    <t>процессы приготовления, подготовки к реализации холодных и горячих десертов, напитков сложного ассортимента</t>
  </si>
  <si>
    <t>Квалификация: специалист по поварскому и кондитерскому делу</t>
  </si>
  <si>
    <t>Психология общения</t>
  </si>
  <si>
    <t>ОП.05</t>
  </si>
  <si>
    <t>Основы экономики, менеджмента и маркетинга</t>
  </si>
  <si>
    <t>ПМ.03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</si>
  <si>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</si>
  <si>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МДК. 03.02</t>
  </si>
  <si>
    <t>Процессы приготовления, подготовки к реализации холодных блюд, кулинарных изделий, закусок сложного ассортимента</t>
  </si>
  <si>
    <t>УП.03.01</t>
  </si>
  <si>
    <t>ПМ.04</t>
  </si>
  <si>
    <t>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</si>
  <si>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УП 04.01</t>
  </si>
  <si>
    <t>МДК.04.02</t>
  </si>
  <si>
    <t xml:space="preserve">Процессы приготовления, подготовки к реализации холодных и горячих десертов, напитков сложного ассортимента </t>
  </si>
  <si>
    <t>ПП 04.01</t>
  </si>
  <si>
    <t>ОП10</t>
  </si>
  <si>
    <t>ПМ.06</t>
  </si>
  <si>
    <t xml:space="preserve">Организация и контроль текущей деятельности подчиненного персонала </t>
  </si>
  <si>
    <t>МДК.06.01</t>
  </si>
  <si>
    <t>Оперативное управление текущей деятельностью подчиненного персонала</t>
  </si>
  <si>
    <t>ПП.06.01.</t>
  </si>
  <si>
    <t>Производстенная практика</t>
  </si>
  <si>
    <t>по специальности среднего профессионального образования 43.02.15 Поварское и кондитерское дело</t>
  </si>
  <si>
    <t>по специальности основного общего образования 43.02.15. Поварское и кондитерское дело</t>
  </si>
  <si>
    <t>"_______" _________________________2019 г</t>
  </si>
  <si>
    <t>по  специальности среднего профессионального образования 43.02.15 Поварское и кондитерское дело</t>
  </si>
  <si>
    <t>инд.проект</t>
  </si>
  <si>
    <t>пром.ат.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</si>
</sst>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6998906135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1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20" fillId="0" borderId="19" xfId="0" applyFont="1" applyBorder="1" applyAlignment="1">
      <alignment textRotation="90"/>
    </xf>
    <xf numFmtId="0" fontId="20" fillId="0" borderId="20" xfId="0" applyFont="1" applyBorder="1" applyAlignment="1">
      <alignment textRotation="90"/>
    </xf>
    <xf numFmtId="0" fontId="20" fillId="0" borderId="19" xfId="0" applyFont="1" applyBorder="1" applyAlignment="1">
      <alignment textRotation="90" wrapText="1"/>
    </xf>
    <xf numFmtId="0" fontId="20" fillId="0" borderId="13" xfId="0" applyFont="1" applyBorder="1" applyAlignment="1">
      <alignment textRotation="90"/>
    </xf>
    <xf numFmtId="0" fontId="20" fillId="0" borderId="19" xfId="0" applyFont="1" applyBorder="1" applyAlignment="1">
      <alignment horizontal="center"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textRotation="90"/>
    </xf>
    <xf numFmtId="164" fontId="6" fillId="0" borderId="0" xfId="0" applyNumberFormat="1" applyFont="1" applyBorder="1" applyAlignment="1">
      <alignment/>
    </xf>
    <xf numFmtId="0" fontId="4" fillId="36" borderId="13" xfId="0" applyFont="1" applyFill="1" applyBorder="1" applyAlignment="1">
      <alignment horizontal="center" wrapText="1"/>
    </xf>
    <xf numFmtId="0" fontId="19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37" borderId="13" xfId="0" applyFont="1" applyFill="1" applyBorder="1" applyAlignment="1">
      <alignment horizontal="center" wrapText="1"/>
    </xf>
    <xf numFmtId="0" fontId="19" fillId="37" borderId="11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0" fillId="0" borderId="23" xfId="0" applyFont="1" applyBorder="1" applyAlignment="1">
      <alignment textRotation="90"/>
    </xf>
    <xf numFmtId="0" fontId="20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9" fillId="35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wrapText="1"/>
    </xf>
    <xf numFmtId="0" fontId="19" fillId="38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19" fillId="31" borderId="1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 wrapText="1"/>
    </xf>
    <xf numFmtId="0" fontId="19" fillId="31" borderId="11" xfId="0" applyFont="1" applyFill="1" applyBorder="1" applyAlignment="1">
      <alignment horizontal="center" vertical="center" wrapText="1"/>
    </xf>
    <xf numFmtId="0" fontId="19" fillId="31" borderId="19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3" fillId="39" borderId="13" xfId="0" applyFont="1" applyFill="1" applyBorder="1" applyAlignment="1">
      <alignment horizontal="center" wrapText="1"/>
    </xf>
    <xf numFmtId="0" fontId="19" fillId="31" borderId="11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20" xfId="0" applyFont="1" applyBorder="1" applyAlignment="1">
      <alignment textRotation="90"/>
    </xf>
    <xf numFmtId="0" fontId="19" fillId="0" borderId="13" xfId="0" applyFont="1" applyBorder="1" applyAlignment="1">
      <alignment textRotation="90" wrapText="1"/>
    </xf>
    <xf numFmtId="0" fontId="19" fillId="0" borderId="19" xfId="0" applyFont="1" applyBorder="1" applyAlignment="1">
      <alignment textRotation="90" wrapText="1"/>
    </xf>
    <xf numFmtId="0" fontId="19" fillId="0" borderId="23" xfId="0" applyFont="1" applyBorder="1" applyAlignment="1">
      <alignment textRotation="90"/>
    </xf>
    <xf numFmtId="0" fontId="0" fillId="0" borderId="15" xfId="0" applyFont="1" applyBorder="1" applyAlignment="1">
      <alignment/>
    </xf>
    <xf numFmtId="0" fontId="19" fillId="0" borderId="12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19" fillId="0" borderId="11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19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 wrapText="1"/>
    </xf>
    <xf numFmtId="0" fontId="19" fillId="39" borderId="22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24" fillId="0" borderId="19" xfId="0" applyFont="1" applyBorder="1" applyAlignment="1">
      <alignment textRotation="90" wrapText="1"/>
    </xf>
    <xf numFmtId="0" fontId="24" fillId="0" borderId="12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/>
    </xf>
    <xf numFmtId="0" fontId="24" fillId="0" borderId="22" xfId="0" applyFont="1" applyBorder="1" applyAlignment="1">
      <alignment horizontal="center" vertical="center" textRotation="90"/>
    </xf>
    <xf numFmtId="0" fontId="24" fillId="0" borderId="19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70" fillId="0" borderId="0" xfId="0" applyFont="1" applyAlignment="1">
      <alignment/>
    </xf>
    <xf numFmtId="0" fontId="27" fillId="0" borderId="21" xfId="42" applyFont="1" applyBorder="1" applyAlignment="1" applyProtection="1">
      <alignment horizontal="center" textRotation="90"/>
      <protection/>
    </xf>
    <xf numFmtId="0" fontId="70" fillId="0" borderId="15" xfId="0" applyFont="1" applyBorder="1" applyAlignment="1">
      <alignment/>
    </xf>
    <xf numFmtId="0" fontId="70" fillId="0" borderId="16" xfId="0" applyFont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19" fillId="0" borderId="19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wrapText="1"/>
    </xf>
    <xf numFmtId="0" fontId="19" fillId="14" borderId="11" xfId="0" applyFont="1" applyFill="1" applyBorder="1" applyAlignment="1">
      <alignment horizontal="center" vertical="center"/>
    </xf>
    <xf numFmtId="0" fontId="19" fillId="14" borderId="11" xfId="0" applyFont="1" applyFill="1" applyBorder="1" applyAlignment="1">
      <alignment horizontal="center" vertical="center" wrapText="1"/>
    </xf>
    <xf numFmtId="0" fontId="0" fillId="14" borderId="0" xfId="0" applyFill="1" applyAlignment="1">
      <alignment/>
    </xf>
    <xf numFmtId="0" fontId="19" fillId="11" borderId="1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6" fillId="41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/>
    </xf>
    <xf numFmtId="0" fontId="16" fillId="41" borderId="11" xfId="0" applyFont="1" applyFill="1" applyBorder="1" applyAlignment="1">
      <alignment horizontal="center" vertical="center" wrapText="1"/>
    </xf>
    <xf numFmtId="0" fontId="23" fillId="42" borderId="13" xfId="0" applyFont="1" applyFill="1" applyBorder="1" applyAlignment="1">
      <alignment horizontal="center" wrapText="1"/>
    </xf>
    <xf numFmtId="0" fontId="8" fillId="42" borderId="11" xfId="0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 horizontal="center" vertical="center" wrapText="1"/>
    </xf>
    <xf numFmtId="0" fontId="19" fillId="43" borderId="11" xfId="0" applyFont="1" applyFill="1" applyBorder="1" applyAlignment="1">
      <alignment horizontal="center" vertical="center" wrapText="1"/>
    </xf>
    <xf numFmtId="0" fontId="19" fillId="43" borderId="11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wrapText="1"/>
    </xf>
    <xf numFmtId="0" fontId="8" fillId="31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6" fillId="43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/>
    </xf>
    <xf numFmtId="0" fontId="61" fillId="40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71" fillId="0" borderId="0" xfId="0" applyFont="1" applyAlignment="1">
      <alignment/>
    </xf>
    <xf numFmtId="0" fontId="23" fillId="37" borderId="13" xfId="0" applyFont="1" applyFill="1" applyBorder="1" applyAlignment="1">
      <alignment horizont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textRotation="90" wrapText="1"/>
    </xf>
    <xf numFmtId="0" fontId="20" fillId="0" borderId="13" xfId="0" applyFont="1" applyBorder="1" applyAlignment="1">
      <alignment horizontal="left" textRotation="90" wrapText="1"/>
    </xf>
    <xf numFmtId="0" fontId="20" fillId="0" borderId="19" xfId="0" applyFont="1" applyBorder="1" applyAlignment="1">
      <alignment horizontal="left" textRotation="90" wrapText="1"/>
    </xf>
    <xf numFmtId="0" fontId="19" fillId="0" borderId="13" xfId="0" applyFont="1" applyBorder="1" applyAlignment="1">
      <alignment vertical="center" textRotation="90"/>
    </xf>
    <xf numFmtId="0" fontId="19" fillId="0" borderId="19" xfId="0" applyFont="1" applyBorder="1" applyAlignment="1">
      <alignment vertical="center" textRotation="90"/>
    </xf>
    <xf numFmtId="0" fontId="4" fillId="6" borderId="1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wrapText="1"/>
    </xf>
    <xf numFmtId="0" fontId="19" fillId="10" borderId="11" xfId="0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4" fillId="11" borderId="13" xfId="0" applyFont="1" applyFill="1" applyBorder="1" applyAlignment="1">
      <alignment horizontal="center" vertical="center" wrapText="1"/>
    </xf>
    <xf numFmtId="0" fontId="19" fillId="45" borderId="11" xfId="0" applyFont="1" applyFill="1" applyBorder="1" applyAlignment="1">
      <alignment horizontal="center" vertical="center"/>
    </xf>
    <xf numFmtId="0" fontId="19" fillId="46" borderId="11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 wrapText="1"/>
    </xf>
    <xf numFmtId="0" fontId="19" fillId="47" borderId="11" xfId="0" applyFont="1" applyFill="1" applyBorder="1" applyAlignment="1">
      <alignment horizontal="center"/>
    </xf>
    <xf numFmtId="0" fontId="19" fillId="47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horizontal="center" vertical="center"/>
    </xf>
    <xf numFmtId="0" fontId="16" fillId="41" borderId="13" xfId="0" applyFont="1" applyFill="1" applyBorder="1" applyAlignment="1">
      <alignment horizontal="center"/>
    </xf>
    <xf numFmtId="0" fontId="19" fillId="41" borderId="11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16" fillId="41" borderId="16" xfId="0" applyFont="1" applyFill="1" applyBorder="1" applyAlignment="1">
      <alignment horizontal="center"/>
    </xf>
    <xf numFmtId="0" fontId="19" fillId="41" borderId="13" xfId="0" applyFont="1" applyFill="1" applyBorder="1" applyAlignment="1">
      <alignment horizontal="center"/>
    </xf>
    <xf numFmtId="0" fontId="16" fillId="41" borderId="15" xfId="0" applyFont="1" applyFill="1" applyBorder="1" applyAlignment="1">
      <alignment horizontal="center"/>
    </xf>
    <xf numFmtId="0" fontId="8" fillId="41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 textRotation="90" wrapText="1"/>
    </xf>
    <xf numFmtId="0" fontId="24" fillId="31" borderId="11" xfId="0" applyFont="1" applyFill="1" applyBorder="1" applyAlignment="1">
      <alignment horizontal="distributed"/>
    </xf>
    <xf numFmtId="0" fontId="24" fillId="31" borderId="11" xfId="0" applyFont="1" applyFill="1" applyBorder="1" applyAlignment="1">
      <alignment horizontal="distributed" vertical="center"/>
    </xf>
    <xf numFmtId="0" fontId="26" fillId="31" borderId="11" xfId="0" applyFont="1" applyFill="1" applyBorder="1" applyAlignment="1">
      <alignment horizontal="distributed" vertical="center" wrapText="1"/>
    </xf>
    <xf numFmtId="0" fontId="24" fillId="31" borderId="11" xfId="0" applyFont="1" applyFill="1" applyBorder="1" applyAlignment="1">
      <alignment horizontal="distributed" vertical="center" wrapText="1"/>
    </xf>
    <xf numFmtId="0" fontId="24" fillId="6" borderId="11" xfId="0" applyFont="1" applyFill="1" applyBorder="1" applyAlignment="1">
      <alignment horizontal="distributed" vertical="center"/>
    </xf>
    <xf numFmtId="0" fontId="17" fillId="41" borderId="11" xfId="0" applyFont="1" applyFill="1" applyBorder="1" applyAlignment="1">
      <alignment horizontal="distributed"/>
    </xf>
    <xf numFmtId="0" fontId="17" fillId="41" borderId="11" xfId="0" applyFont="1" applyFill="1" applyBorder="1" applyAlignment="1">
      <alignment horizontal="distributed" vertical="center" wrapText="1"/>
    </xf>
    <xf numFmtId="0" fontId="24" fillId="41" borderId="11" xfId="0" applyFont="1" applyFill="1" applyBorder="1" applyAlignment="1">
      <alignment horizontal="distributed" vertical="center"/>
    </xf>
    <xf numFmtId="0" fontId="24" fillId="41" borderId="19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vertical="center" textRotation="90"/>
    </xf>
    <xf numFmtId="0" fontId="24" fillId="0" borderId="23" xfId="0" applyFont="1" applyBorder="1" applyAlignment="1">
      <alignment vertical="center" textRotation="90"/>
    </xf>
    <xf numFmtId="0" fontId="24" fillId="0" borderId="19" xfId="0" applyFont="1" applyBorder="1" applyAlignment="1">
      <alignment vertical="center" textRotation="90" wrapText="1"/>
    </xf>
    <xf numFmtId="0" fontId="24" fillId="0" borderId="13" xfId="0" applyFont="1" applyBorder="1" applyAlignment="1">
      <alignment vertical="center" textRotation="90" wrapText="1"/>
    </xf>
    <xf numFmtId="0" fontId="24" fillId="0" borderId="19" xfId="0" applyFont="1" applyBorder="1" applyAlignment="1">
      <alignment vertical="center" textRotation="90"/>
    </xf>
    <xf numFmtId="0" fontId="24" fillId="48" borderId="11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11" borderId="11" xfId="0" applyFont="1" applyFill="1" applyBorder="1" applyAlignment="1">
      <alignment horizontal="distributed" vertical="center"/>
    </xf>
    <xf numFmtId="0" fontId="24" fillId="11" borderId="11" xfId="0" applyFont="1" applyFill="1" applyBorder="1" applyAlignment="1">
      <alignment horizontal="distributed"/>
    </xf>
    <xf numFmtId="0" fontId="24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24" fillId="41" borderId="11" xfId="0" applyFont="1" applyFill="1" applyBorder="1" applyAlignment="1">
      <alignment horizontal="distributed"/>
    </xf>
    <xf numFmtId="0" fontId="17" fillId="41" borderId="13" xfId="0" applyFont="1" applyFill="1" applyBorder="1" applyAlignment="1">
      <alignment horizontal="distributed"/>
    </xf>
    <xf numFmtId="0" fontId="17" fillId="41" borderId="15" xfId="0" applyFont="1" applyFill="1" applyBorder="1" applyAlignment="1">
      <alignment horizontal="distributed"/>
    </xf>
    <xf numFmtId="0" fontId="24" fillId="41" borderId="13" xfId="0" applyFont="1" applyFill="1" applyBorder="1" applyAlignment="1">
      <alignment horizontal="distributed"/>
    </xf>
    <xf numFmtId="0" fontId="24" fillId="48" borderId="11" xfId="0" applyFont="1" applyFill="1" applyBorder="1" applyAlignment="1">
      <alignment horizontal="distributed"/>
    </xf>
    <xf numFmtId="0" fontId="17" fillId="34" borderId="11" xfId="0" applyFont="1" applyFill="1" applyBorder="1" applyAlignment="1">
      <alignment horizontal="distributed" vertical="center"/>
    </xf>
    <xf numFmtId="0" fontId="24" fillId="44" borderId="11" xfId="0" applyFont="1" applyFill="1" applyBorder="1" applyAlignment="1">
      <alignment horizontal="distributed" vertical="center"/>
    </xf>
    <xf numFmtId="0" fontId="24" fillId="44" borderId="11" xfId="0" applyFont="1" applyFill="1" applyBorder="1" applyAlignment="1">
      <alignment horizontal="distributed"/>
    </xf>
    <xf numFmtId="0" fontId="24" fillId="44" borderId="11" xfId="0" applyFont="1" applyFill="1" applyBorder="1" applyAlignment="1">
      <alignment horizontal="distributed" vertical="center" wrapText="1"/>
    </xf>
    <xf numFmtId="0" fontId="17" fillId="44" borderId="11" xfId="0" applyFont="1" applyFill="1" applyBorder="1" applyAlignment="1">
      <alignment horizontal="distributed"/>
    </xf>
    <xf numFmtId="0" fontId="4" fillId="45" borderId="13" xfId="0" applyFont="1" applyFill="1" applyBorder="1" applyAlignment="1">
      <alignment horizontal="center" wrapText="1"/>
    </xf>
    <xf numFmtId="0" fontId="4" fillId="48" borderId="13" xfId="0" applyFont="1" applyFill="1" applyBorder="1" applyAlignment="1">
      <alignment horizontal="center" wrapText="1"/>
    </xf>
    <xf numFmtId="0" fontId="19" fillId="48" borderId="11" xfId="0" applyFont="1" applyFill="1" applyBorder="1" applyAlignment="1">
      <alignment horizontal="center" vertical="center"/>
    </xf>
    <xf numFmtId="0" fontId="19" fillId="48" borderId="11" xfId="0" applyFont="1" applyFill="1" applyBorder="1" applyAlignment="1">
      <alignment horizontal="center" vertical="center" wrapText="1"/>
    </xf>
    <xf numFmtId="0" fontId="19" fillId="45" borderId="13" xfId="0" applyFont="1" applyFill="1" applyBorder="1" applyAlignment="1">
      <alignment horizontal="center" vertical="center"/>
    </xf>
    <xf numFmtId="0" fontId="19" fillId="45" borderId="11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distributed"/>
    </xf>
    <xf numFmtId="0" fontId="24" fillId="37" borderId="11" xfId="0" applyFont="1" applyFill="1" applyBorder="1" applyAlignment="1">
      <alignment horizontal="distributed" vertical="center"/>
    </xf>
    <xf numFmtId="0" fontId="4" fillId="0" borderId="27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 textRotation="90"/>
    </xf>
    <xf numFmtId="0" fontId="24" fillId="0" borderId="22" xfId="0" applyFont="1" applyBorder="1" applyAlignment="1">
      <alignment vertical="center" textRotation="90" wrapText="1"/>
    </xf>
    <xf numFmtId="0" fontId="4" fillId="38" borderId="28" xfId="0" applyFont="1" applyFill="1" applyBorder="1" applyAlignment="1">
      <alignment horizontal="center" vertical="center" wrapText="1"/>
    </xf>
    <xf numFmtId="0" fontId="4" fillId="14" borderId="28" xfId="0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10" fillId="49" borderId="11" xfId="0" applyFont="1" applyFill="1" applyBorder="1" applyAlignment="1">
      <alignment horizontal="center"/>
    </xf>
    <xf numFmtId="0" fontId="19" fillId="49" borderId="11" xfId="0" applyFont="1" applyFill="1" applyBorder="1" applyAlignment="1">
      <alignment horizontal="center" vertical="center"/>
    </xf>
    <xf numFmtId="0" fontId="19" fillId="49" borderId="19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/>
    </xf>
    <xf numFmtId="0" fontId="16" fillId="39" borderId="11" xfId="0" applyFont="1" applyFill="1" applyBorder="1" applyAlignment="1">
      <alignment horizontal="center" vertical="center"/>
    </xf>
    <xf numFmtId="0" fontId="61" fillId="39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1" fillId="50" borderId="11" xfId="0" applyFont="1" applyFill="1" applyBorder="1" applyAlignment="1">
      <alignment horizontal="center" vertical="center"/>
    </xf>
    <xf numFmtId="0" fontId="4" fillId="48" borderId="30" xfId="0" applyFont="1" applyFill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wrapText="1"/>
    </xf>
    <xf numFmtId="0" fontId="19" fillId="5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6" fillId="50" borderId="11" xfId="0" applyFont="1" applyFill="1" applyBorder="1" applyAlignment="1">
      <alignment horizontal="center" vertical="center"/>
    </xf>
    <xf numFmtId="0" fontId="19" fillId="50" borderId="11" xfId="0" applyFont="1" applyFill="1" applyBorder="1" applyAlignment="1">
      <alignment horizontal="center" vertical="center" wrapText="1"/>
    </xf>
    <xf numFmtId="0" fontId="10" fillId="50" borderId="11" xfId="0" applyFont="1" applyFill="1" applyBorder="1" applyAlignment="1">
      <alignment horizontal="center"/>
    </xf>
    <xf numFmtId="0" fontId="19" fillId="39" borderId="11" xfId="0" applyFont="1" applyFill="1" applyBorder="1" applyAlignment="1">
      <alignment horizontal="center" vertical="center" wrapText="1"/>
    </xf>
    <xf numFmtId="0" fontId="23" fillId="39" borderId="30" xfId="0" applyFont="1" applyFill="1" applyBorder="1" applyAlignment="1">
      <alignment horizontal="center" vertical="center" wrapText="1"/>
    </xf>
    <xf numFmtId="0" fontId="8" fillId="51" borderId="11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wrapText="1"/>
    </xf>
    <xf numFmtId="0" fontId="19" fillId="39" borderId="11" xfId="0" applyFont="1" applyFill="1" applyBorder="1" applyAlignment="1">
      <alignment horizontal="center" vertical="center"/>
    </xf>
    <xf numFmtId="0" fontId="19" fillId="39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9" fillId="52" borderId="11" xfId="0" applyFont="1" applyFill="1" applyBorder="1" applyAlignment="1">
      <alignment horizontal="center" vertical="center"/>
    </xf>
    <xf numFmtId="0" fontId="2" fillId="49" borderId="11" xfId="0" applyFont="1" applyFill="1" applyBorder="1" applyAlignment="1">
      <alignment horizontal="center"/>
    </xf>
    <xf numFmtId="0" fontId="4" fillId="49" borderId="11" xfId="0" applyFont="1" applyFill="1" applyBorder="1" applyAlignment="1">
      <alignment horizontal="center"/>
    </xf>
    <xf numFmtId="0" fontId="22" fillId="14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/>
    </xf>
    <xf numFmtId="0" fontId="22" fillId="16" borderId="11" xfId="0" applyFont="1" applyFill="1" applyBorder="1" applyAlignment="1">
      <alignment horizontal="center" vertical="center"/>
    </xf>
    <xf numFmtId="0" fontId="19" fillId="53" borderId="11" xfId="0" applyFont="1" applyFill="1" applyBorder="1" applyAlignment="1">
      <alignment horizontal="center" vertical="center"/>
    </xf>
    <xf numFmtId="0" fontId="7" fillId="53" borderId="11" xfId="0" applyFont="1" applyFill="1" applyBorder="1" applyAlignment="1">
      <alignment horizontal="center" vertical="center"/>
    </xf>
    <xf numFmtId="0" fontId="22" fillId="53" borderId="11" xfId="0" applyFont="1" applyFill="1" applyBorder="1" applyAlignment="1">
      <alignment horizontal="center" vertical="center"/>
    </xf>
    <xf numFmtId="0" fontId="7" fillId="14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6" fillId="49" borderId="11" xfId="0" applyFont="1" applyFill="1" applyBorder="1" applyAlignment="1">
      <alignment horizontal="center"/>
    </xf>
    <xf numFmtId="0" fontId="16" fillId="45" borderId="11" xfId="0" applyFont="1" applyFill="1" applyBorder="1" applyAlignment="1">
      <alignment horizontal="center" vertical="center"/>
    </xf>
    <xf numFmtId="0" fontId="16" fillId="48" borderId="11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wrapText="1"/>
    </xf>
    <xf numFmtId="0" fontId="19" fillId="12" borderId="1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19" fillId="35" borderId="32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wrapText="1"/>
    </xf>
    <xf numFmtId="0" fontId="19" fillId="12" borderId="10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wrapText="1"/>
    </xf>
    <xf numFmtId="0" fontId="19" fillId="39" borderId="10" xfId="0" applyFont="1" applyFill="1" applyBorder="1" applyAlignment="1">
      <alignment horizontal="center" vertical="center"/>
    </xf>
    <xf numFmtId="0" fontId="23" fillId="39" borderId="19" xfId="0" applyFont="1" applyFill="1" applyBorder="1" applyAlignment="1">
      <alignment horizontal="center" wrapText="1"/>
    </xf>
    <xf numFmtId="0" fontId="4" fillId="0" borderId="36" xfId="0" applyFont="1" applyBorder="1" applyAlignment="1">
      <alignment wrapText="1"/>
    </xf>
    <xf numFmtId="0" fontId="4" fillId="39" borderId="28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4" borderId="28" xfId="0" applyFont="1" applyFill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wrapText="1"/>
    </xf>
    <xf numFmtId="0" fontId="19" fillId="39" borderId="35" xfId="0" applyFont="1" applyFill="1" applyBorder="1" applyAlignment="1">
      <alignment horizontal="center" vertical="center"/>
    </xf>
    <xf numFmtId="0" fontId="8" fillId="51" borderId="32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8" fillId="51" borderId="10" xfId="0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 wrapText="1"/>
    </xf>
    <xf numFmtId="0" fontId="31" fillId="42" borderId="15" xfId="0" applyFont="1" applyFill="1" applyBorder="1" applyAlignment="1">
      <alignment horizontal="center" vertical="center" wrapText="1"/>
    </xf>
    <xf numFmtId="0" fontId="32" fillId="39" borderId="37" xfId="0" applyFont="1" applyFill="1" applyBorder="1" applyAlignment="1">
      <alignment horizontal="center" vertical="center" wrapText="1"/>
    </xf>
    <xf numFmtId="0" fontId="33" fillId="37" borderId="38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48" borderId="39" xfId="0" applyFont="1" applyFill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8" fillId="51" borderId="35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wrapText="1"/>
    </xf>
    <xf numFmtId="0" fontId="4" fillId="45" borderId="30" xfId="0" applyFont="1" applyFill="1" applyBorder="1" applyAlignment="1">
      <alignment horizontal="center" vertical="center" wrapText="1"/>
    </xf>
    <xf numFmtId="0" fontId="20" fillId="45" borderId="39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6" fillId="51" borderId="11" xfId="0" applyFont="1" applyFill="1" applyBorder="1" applyAlignment="1">
      <alignment horizontal="center"/>
    </xf>
    <xf numFmtId="0" fontId="16" fillId="16" borderId="11" xfId="0" applyFont="1" applyFill="1" applyBorder="1" applyAlignment="1">
      <alignment horizontal="center"/>
    </xf>
    <xf numFmtId="0" fontId="16" fillId="16" borderId="11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33" fillId="14" borderId="41" xfId="0" applyFont="1" applyFill="1" applyBorder="1" applyAlignment="1">
      <alignment horizontal="center" vertical="center" wrapText="1"/>
    </xf>
    <xf numFmtId="0" fontId="33" fillId="10" borderId="41" xfId="0" applyFont="1" applyFill="1" applyBorder="1" applyAlignment="1">
      <alignment horizontal="center" vertical="center" wrapText="1"/>
    </xf>
    <xf numFmtId="0" fontId="31" fillId="37" borderId="41" xfId="0" applyFont="1" applyFill="1" applyBorder="1" applyAlignment="1">
      <alignment horizontal="center" vertical="center" wrapText="1"/>
    </xf>
    <xf numFmtId="0" fontId="20" fillId="39" borderId="34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center"/>
    </xf>
    <xf numFmtId="0" fontId="19" fillId="39" borderId="19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wrapText="1"/>
    </xf>
    <xf numFmtId="0" fontId="19" fillId="17" borderId="11" xfId="0" applyFont="1" applyFill="1" applyBorder="1" applyAlignment="1">
      <alignment horizontal="center" vertical="center"/>
    </xf>
    <xf numFmtId="0" fontId="19" fillId="51" borderId="11" xfId="0" applyFont="1" applyFill="1" applyBorder="1" applyAlignment="1">
      <alignment horizontal="center" vertical="center"/>
    </xf>
    <xf numFmtId="0" fontId="19" fillId="17" borderId="11" xfId="0" applyFont="1" applyFill="1" applyBorder="1" applyAlignment="1">
      <alignment horizontal="center"/>
    </xf>
    <xf numFmtId="0" fontId="19" fillId="17" borderId="10" xfId="0" applyFont="1" applyFill="1" applyBorder="1" applyAlignment="1">
      <alignment horizontal="center" vertical="center"/>
    </xf>
    <xf numFmtId="0" fontId="16" fillId="49" borderId="11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33" fillId="38" borderId="10" xfId="0" applyFont="1" applyFill="1" applyBorder="1" applyAlignment="1">
      <alignment horizontal="center" vertical="center" wrapText="1"/>
    </xf>
    <xf numFmtId="0" fontId="8" fillId="51" borderId="11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/>
    </xf>
    <xf numFmtId="0" fontId="4" fillId="39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20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 wrapText="1"/>
    </xf>
    <xf numFmtId="0" fontId="19" fillId="51" borderId="10" xfId="0" applyFont="1" applyFill="1" applyBorder="1" applyAlignment="1">
      <alignment horizontal="center" vertical="center"/>
    </xf>
    <xf numFmtId="0" fontId="19" fillId="54" borderId="11" xfId="0" applyFont="1" applyFill="1" applyBorder="1" applyAlignment="1">
      <alignment horizontal="center" vertical="center"/>
    </xf>
    <xf numFmtId="0" fontId="16" fillId="17" borderId="11" xfId="0" applyFont="1" applyFill="1" applyBorder="1" applyAlignment="1">
      <alignment horizontal="center" vertical="center"/>
    </xf>
    <xf numFmtId="0" fontId="8" fillId="48" borderId="11" xfId="0" applyFont="1" applyFill="1" applyBorder="1" applyAlignment="1">
      <alignment horizontal="center" vertical="center"/>
    </xf>
    <xf numFmtId="0" fontId="16" fillId="48" borderId="11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 vertical="center" wrapText="1"/>
    </xf>
    <xf numFmtId="0" fontId="16" fillId="17" borderId="11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48" borderId="13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38" borderId="13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44" borderId="17" xfId="0" applyFont="1" applyFill="1" applyBorder="1" applyAlignment="1">
      <alignment horizontal="center" vertical="center" wrapText="1"/>
    </xf>
    <xf numFmtId="0" fontId="72" fillId="44" borderId="17" xfId="0" applyFont="1" applyFill="1" applyBorder="1" applyAlignment="1">
      <alignment horizontal="center" vertical="center" wrapText="1"/>
    </xf>
    <xf numFmtId="0" fontId="19" fillId="11" borderId="17" xfId="0" applyFont="1" applyFill="1" applyBorder="1" applyAlignment="1">
      <alignment horizontal="center" vertical="center" wrapText="1"/>
    </xf>
    <xf numFmtId="0" fontId="72" fillId="11" borderId="17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48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9" borderId="13" xfId="0" applyFont="1" applyFill="1" applyBorder="1" applyAlignment="1">
      <alignment horizontal="center" vertical="center" wrapText="1"/>
    </xf>
    <xf numFmtId="0" fontId="24" fillId="39" borderId="11" xfId="0" applyFont="1" applyFill="1" applyBorder="1" applyAlignment="1">
      <alignment horizontal="distributed" vertical="center"/>
    </xf>
    <xf numFmtId="0" fontId="19" fillId="39" borderId="15" xfId="0" applyFont="1" applyFill="1" applyBorder="1" applyAlignment="1">
      <alignment horizontal="center" vertical="center" wrapText="1"/>
    </xf>
    <xf numFmtId="0" fontId="19" fillId="17" borderId="15" xfId="0" applyFont="1" applyFill="1" applyBorder="1" applyAlignment="1">
      <alignment horizontal="center" vertical="center" wrapText="1"/>
    </xf>
    <xf numFmtId="0" fontId="24" fillId="17" borderId="11" xfId="0" applyFont="1" applyFill="1" applyBorder="1" applyAlignment="1">
      <alignment horizontal="distributed" vertical="center"/>
    </xf>
    <xf numFmtId="0" fontId="17" fillId="17" borderId="11" xfId="0" applyFont="1" applyFill="1" applyBorder="1" applyAlignment="1">
      <alignment horizontal="distributed" vertical="center"/>
    </xf>
    <xf numFmtId="0" fontId="19" fillId="6" borderId="30" xfId="0" applyFont="1" applyFill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17" fillId="16" borderId="11" xfId="0" applyFont="1" applyFill="1" applyBorder="1" applyAlignment="1">
      <alignment horizontal="distributed"/>
    </xf>
    <xf numFmtId="0" fontId="17" fillId="51" borderId="11" xfId="0" applyFont="1" applyFill="1" applyBorder="1" applyAlignment="1">
      <alignment horizontal="distributed"/>
    </xf>
    <xf numFmtId="0" fontId="19" fillId="0" borderId="35" xfId="0" applyFont="1" applyBorder="1" applyAlignment="1">
      <alignment horizontal="center" vertical="center" wrapText="1"/>
    </xf>
    <xf numFmtId="0" fontId="19" fillId="39" borderId="28" xfId="0" applyFont="1" applyFill="1" applyBorder="1" applyAlignment="1">
      <alignment horizontal="center" vertical="center" wrapText="1"/>
    </xf>
    <xf numFmtId="0" fontId="19" fillId="39" borderId="34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44" borderId="11" xfId="0" applyFont="1" applyFill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distributed"/>
    </xf>
    <xf numFmtId="0" fontId="17" fillId="39" borderId="11" xfId="0" applyFont="1" applyFill="1" applyBorder="1" applyAlignment="1">
      <alignment horizontal="distributed" vertical="center"/>
    </xf>
    <xf numFmtId="0" fontId="17" fillId="10" borderId="11" xfId="0" applyFont="1" applyFill="1" applyBorder="1" applyAlignment="1">
      <alignment horizontal="distributed"/>
    </xf>
    <xf numFmtId="0" fontId="17" fillId="48" borderId="11" xfId="0" applyFont="1" applyFill="1" applyBorder="1" applyAlignment="1">
      <alignment horizontal="distributed"/>
    </xf>
    <xf numFmtId="0" fontId="17" fillId="48" borderId="11" xfId="0" applyFont="1" applyFill="1" applyBorder="1" applyAlignment="1">
      <alignment horizontal="distributed" vertical="center"/>
    </xf>
    <xf numFmtId="0" fontId="17" fillId="48" borderId="11" xfId="0" applyFont="1" applyFill="1" applyBorder="1" applyAlignment="1">
      <alignment horizontal="distributed" vertical="center" wrapText="1"/>
    </xf>
    <xf numFmtId="0" fontId="19" fillId="11" borderId="28" xfId="0" applyFont="1" applyFill="1" applyBorder="1" applyAlignment="1">
      <alignment horizontal="center" vertical="center" wrapText="1"/>
    </xf>
    <xf numFmtId="0" fontId="19" fillId="11" borderId="41" xfId="0" applyFont="1" applyFill="1" applyBorder="1" applyAlignment="1">
      <alignment horizontal="center" vertical="center" wrapText="1"/>
    </xf>
    <xf numFmtId="0" fontId="24" fillId="17" borderId="11" xfId="0" applyFont="1" applyFill="1" applyBorder="1" applyAlignment="1">
      <alignment horizontal="distributed"/>
    </xf>
    <xf numFmtId="0" fontId="17" fillId="44" borderId="11" xfId="0" applyFont="1" applyFill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 textRotation="90" wrapText="1"/>
    </xf>
    <xf numFmtId="0" fontId="70" fillId="0" borderId="11" xfId="0" applyFont="1" applyBorder="1" applyAlignment="1">
      <alignment horizontal="distributed"/>
    </xf>
    <xf numFmtId="0" fontId="70" fillId="0" borderId="10" xfId="0" applyFont="1" applyBorder="1" applyAlignment="1">
      <alignment vertical="center" wrapText="1"/>
    </xf>
    <xf numFmtId="0" fontId="25" fillId="55" borderId="11" xfId="0" applyFont="1" applyFill="1" applyBorder="1" applyAlignment="1">
      <alignment horizontal="distributed" vertical="center" wrapText="1"/>
    </xf>
    <xf numFmtId="0" fontId="17" fillId="49" borderId="11" xfId="0" applyFont="1" applyFill="1" applyBorder="1" applyAlignment="1">
      <alignment horizontal="distributed"/>
    </xf>
    <xf numFmtId="0" fontId="26" fillId="39" borderId="11" xfId="0" applyFont="1" applyFill="1" applyBorder="1" applyAlignment="1">
      <alignment horizontal="distributed" vertical="center" wrapText="1"/>
    </xf>
    <xf numFmtId="0" fontId="24" fillId="39" borderId="11" xfId="0" applyFont="1" applyFill="1" applyBorder="1" applyAlignment="1">
      <alignment horizontal="distributed" vertical="center" wrapText="1"/>
    </xf>
    <xf numFmtId="0" fontId="24" fillId="43" borderId="11" xfId="0" applyFont="1" applyFill="1" applyBorder="1" applyAlignment="1">
      <alignment horizontal="distributed"/>
    </xf>
    <xf numFmtId="0" fontId="17" fillId="43" borderId="11" xfId="0" applyFont="1" applyFill="1" applyBorder="1" applyAlignment="1">
      <alignment horizontal="distributed"/>
    </xf>
    <xf numFmtId="0" fontId="17" fillId="43" borderId="11" xfId="0" applyFont="1" applyFill="1" applyBorder="1" applyAlignment="1">
      <alignment horizontal="distributed"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18" fillId="0" borderId="4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4" borderId="26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48" borderId="30" xfId="0" applyFont="1" applyFill="1" applyBorder="1" applyAlignment="1">
      <alignment horizontal="center" vertical="center" wrapText="1"/>
    </xf>
    <xf numFmtId="0" fontId="4" fillId="48" borderId="45" xfId="0" applyFont="1" applyFill="1" applyBorder="1" applyAlignment="1">
      <alignment horizontal="center" vertical="center" wrapText="1"/>
    </xf>
    <xf numFmtId="0" fontId="21" fillId="48" borderId="39" xfId="0" applyFont="1" applyFill="1" applyBorder="1" applyAlignment="1">
      <alignment horizontal="center" vertical="center" wrapText="1"/>
    </xf>
    <xf numFmtId="0" fontId="21" fillId="48" borderId="46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7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42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17" fillId="0" borderId="48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0" fillId="39" borderId="34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 wrapText="1"/>
    </xf>
    <xf numFmtId="0" fontId="4" fillId="39" borderId="30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39" borderId="49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9" xfId="0" applyFont="1" applyFill="1" applyBorder="1" applyAlignment="1">
      <alignment horizontal="center" vertical="center" wrapText="1"/>
    </xf>
    <xf numFmtId="0" fontId="32" fillId="39" borderId="36" xfId="0" applyFont="1" applyFill="1" applyBorder="1" applyAlignment="1">
      <alignment horizontal="center" vertical="center" wrapText="1"/>
    </xf>
    <xf numFmtId="0" fontId="32" fillId="39" borderId="37" xfId="0" applyFont="1" applyFill="1" applyBorder="1" applyAlignment="1">
      <alignment horizontal="center" vertical="center" wrapText="1"/>
    </xf>
    <xf numFmtId="0" fontId="23" fillId="39" borderId="29" xfId="0" applyFont="1" applyFill="1" applyBorder="1" applyAlignment="1">
      <alignment horizontal="center" vertical="center" wrapText="1"/>
    </xf>
    <xf numFmtId="0" fontId="23" fillId="39" borderId="30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4" fillId="39" borderId="50" xfId="0" applyFont="1" applyFill="1" applyBorder="1" applyAlignment="1">
      <alignment horizontal="center" vertical="center" wrapText="1"/>
    </xf>
    <xf numFmtId="0" fontId="20" fillId="39" borderId="50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4" fillId="38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47" xfId="0" applyFont="1" applyBorder="1" applyAlignment="1">
      <alignment horizontal="center" vertical="center"/>
    </xf>
    <xf numFmtId="0" fontId="33" fillId="48" borderId="51" xfId="0" applyFont="1" applyFill="1" applyBorder="1" applyAlignment="1">
      <alignment horizontal="center" vertical="center" wrapText="1"/>
    </xf>
    <xf numFmtId="0" fontId="33" fillId="48" borderId="52" xfId="0" applyFont="1" applyFill="1" applyBorder="1" applyAlignment="1">
      <alignment horizontal="center" vertical="center" wrapText="1"/>
    </xf>
    <xf numFmtId="0" fontId="4" fillId="48" borderId="51" xfId="0" applyFont="1" applyFill="1" applyBorder="1" applyAlignment="1">
      <alignment horizontal="center" vertical="center" wrapText="1"/>
    </xf>
    <xf numFmtId="0" fontId="4" fillId="48" borderId="52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20" fillId="38" borderId="39" xfId="0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/>
    </xf>
    <xf numFmtId="0" fontId="34" fillId="37" borderId="15" xfId="0" applyFont="1" applyFill="1" applyBorder="1" applyAlignment="1">
      <alignment horizontal="center" vertical="center" wrapText="1"/>
    </xf>
    <xf numFmtId="0" fontId="34" fillId="37" borderId="17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42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16" fillId="37" borderId="15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9" fillId="39" borderId="29" xfId="0" applyFont="1" applyFill="1" applyBorder="1" applyAlignment="1">
      <alignment horizontal="center" vertical="center" wrapText="1"/>
    </xf>
    <xf numFmtId="0" fontId="19" fillId="39" borderId="45" xfId="0" applyFont="1" applyFill="1" applyBorder="1" applyAlignment="1">
      <alignment horizontal="center" vertical="center" wrapText="1"/>
    </xf>
    <xf numFmtId="0" fontId="19" fillId="39" borderId="38" xfId="0" applyFont="1" applyFill="1" applyBorder="1" applyAlignment="1">
      <alignment horizontal="center" vertical="center" wrapText="1"/>
    </xf>
    <xf numFmtId="0" fontId="19" fillId="39" borderId="46" xfId="0" applyFont="1" applyFill="1" applyBorder="1" applyAlignment="1">
      <alignment horizontal="center" vertical="center" wrapText="1"/>
    </xf>
    <xf numFmtId="0" fontId="19" fillId="48" borderId="30" xfId="0" applyFont="1" applyFill="1" applyBorder="1" applyAlignment="1">
      <alignment horizontal="center" vertical="center" wrapText="1"/>
    </xf>
    <xf numFmtId="0" fontId="19" fillId="48" borderId="45" xfId="0" applyFont="1" applyFill="1" applyBorder="1" applyAlignment="1">
      <alignment horizontal="center" vertical="center" wrapText="1"/>
    </xf>
    <xf numFmtId="0" fontId="17" fillId="41" borderId="15" xfId="0" applyFont="1" applyFill="1" applyBorder="1" applyAlignment="1">
      <alignment horizontal="center"/>
    </xf>
    <xf numFmtId="0" fontId="17" fillId="41" borderId="16" xfId="0" applyFont="1" applyFill="1" applyBorder="1" applyAlignment="1">
      <alignment horizontal="center"/>
    </xf>
    <xf numFmtId="0" fontId="17" fillId="41" borderId="17" xfId="0" applyFont="1" applyFill="1" applyBorder="1" applyAlignment="1">
      <alignment horizontal="center"/>
    </xf>
    <xf numFmtId="0" fontId="19" fillId="17" borderId="39" xfId="0" applyFont="1" applyFill="1" applyBorder="1" applyAlignment="1">
      <alignment horizontal="center" vertical="center" wrapText="1"/>
    </xf>
    <xf numFmtId="0" fontId="19" fillId="17" borderId="30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48" borderId="28" xfId="0" applyFont="1" applyFill="1" applyBorder="1" applyAlignment="1">
      <alignment horizontal="center" vertical="center" wrapText="1"/>
    </xf>
    <xf numFmtId="0" fontId="35" fillId="48" borderId="41" xfId="0" applyFont="1" applyFill="1" applyBorder="1" applyAlignment="1">
      <alignment horizontal="center" vertical="center" wrapText="1"/>
    </xf>
    <xf numFmtId="0" fontId="35" fillId="48" borderId="53" xfId="0" applyFont="1" applyFill="1" applyBorder="1" applyAlignment="1">
      <alignment horizontal="center" vertical="center" wrapText="1"/>
    </xf>
    <xf numFmtId="0" fontId="35" fillId="48" borderId="37" xfId="0" applyFont="1" applyFill="1" applyBorder="1" applyAlignment="1">
      <alignment horizontal="center" vertical="center" wrapText="1"/>
    </xf>
    <xf numFmtId="0" fontId="4" fillId="50" borderId="34" xfId="0" applyFont="1" applyFill="1" applyBorder="1" applyAlignment="1">
      <alignment horizontal="center" vertical="center" wrapText="1"/>
    </xf>
    <xf numFmtId="0" fontId="4" fillId="50" borderId="39" xfId="0" applyFont="1" applyFill="1" applyBorder="1" applyAlignment="1">
      <alignment horizontal="center" vertical="center" wrapText="1"/>
    </xf>
    <xf numFmtId="0" fontId="4" fillId="50" borderId="28" xfId="0" applyFont="1" applyFill="1" applyBorder="1" applyAlignment="1">
      <alignment horizontal="center" vertical="center" wrapText="1"/>
    </xf>
    <xf numFmtId="0" fontId="4" fillId="50" borderId="3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49" borderId="11" xfId="0" applyFont="1" applyFill="1" applyBorder="1" applyAlignment="1">
      <alignment horizontal="center"/>
    </xf>
    <xf numFmtId="0" fontId="52" fillId="50" borderId="11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6" fillId="50" borderId="19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49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="90" zoomScaleNormal="90" zoomScalePageLayoutView="0" workbookViewId="0" topLeftCell="A25">
      <selection activeCell="AC46" sqref="AC46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0" width="3.7109375" style="0" customWidth="1"/>
    <col min="21" max="21" width="4.8515625" style="0" customWidth="1"/>
    <col min="22" max="23" width="4.140625" style="0" customWidth="1"/>
    <col min="24" max="43" width="3.7109375" style="0" customWidth="1"/>
    <col min="44" max="44" width="5.140625" style="0" customWidth="1"/>
    <col min="45" max="45" width="5.421875" style="0" customWidth="1"/>
    <col min="46" max="46" width="3.7109375" style="0" customWidth="1"/>
    <col min="47" max="47" width="4.421875" style="0" customWidth="1"/>
    <col min="48" max="48" width="5.28125" style="0" customWidth="1"/>
    <col min="49" max="56" width="3.7109375" style="0" customWidth="1"/>
    <col min="57" max="57" width="4.8515625" style="0" customWidth="1"/>
  </cols>
  <sheetData>
    <row r="1" spans="1:51" ht="15">
      <c r="A1" s="1"/>
      <c r="B1" s="1"/>
      <c r="C1" s="1"/>
      <c r="D1" s="1"/>
      <c r="AP1" s="445" t="s">
        <v>31</v>
      </c>
      <c r="AQ1" s="445"/>
      <c r="AR1" s="445"/>
      <c r="AS1" s="445"/>
      <c r="AT1" s="445"/>
      <c r="AU1" s="445"/>
      <c r="AV1" s="445"/>
      <c r="AW1" s="445"/>
      <c r="AX1" s="445"/>
      <c r="AY1" s="445"/>
    </row>
    <row r="2" spans="1:57" ht="15">
      <c r="A2" s="1"/>
      <c r="B2" s="1"/>
      <c r="C2" s="1"/>
      <c r="D2" s="1"/>
      <c r="AP2" s="18" t="s">
        <v>73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P3" s="18" t="s">
        <v>37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P4" s="446" t="s">
        <v>220</v>
      </c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</row>
    <row r="5" spans="1:56" ht="15">
      <c r="A5" s="1"/>
      <c r="B5" s="1"/>
      <c r="C5" s="447" t="s">
        <v>32</v>
      </c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448" t="s">
        <v>131</v>
      </c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448" t="s">
        <v>278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</row>
    <row r="8" spans="1:55" ht="16.5" thickBot="1">
      <c r="A8" s="1"/>
      <c r="B8" s="20"/>
      <c r="C8" s="449" t="s">
        <v>219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48" t="s">
        <v>33</v>
      </c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20"/>
      <c r="BB8" s="20"/>
      <c r="BC8" s="20"/>
    </row>
    <row r="9" spans="1:55" ht="19.5" thickBot="1">
      <c r="A9" s="1"/>
      <c r="B9" s="19" t="s">
        <v>96</v>
      </c>
      <c r="C9" s="19"/>
      <c r="D9" s="19"/>
      <c r="E9" s="19"/>
      <c r="F9" s="19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65"/>
      <c r="U9" s="65"/>
      <c r="V9" s="65"/>
      <c r="W9" s="65"/>
      <c r="X9" s="451" t="s">
        <v>46</v>
      </c>
      <c r="Y9" s="452"/>
      <c r="Z9" s="452"/>
      <c r="AA9" s="452"/>
      <c r="AB9" s="452"/>
      <c r="AC9" s="452"/>
      <c r="AD9" s="453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20"/>
      <c r="AP9" s="20"/>
      <c r="AQ9" s="20"/>
      <c r="AR9" s="65"/>
      <c r="AS9" s="20"/>
      <c r="AT9" s="20"/>
      <c r="AU9" s="20"/>
      <c r="AV9" s="65"/>
      <c r="AW9" s="65"/>
      <c r="AX9" s="65"/>
      <c r="AY9" s="65"/>
      <c r="AZ9" s="65"/>
      <c r="BA9" s="65"/>
      <c r="BB9" s="65"/>
      <c r="BC9" s="65"/>
    </row>
    <row r="10" spans="1:57" ht="81" customHeight="1" thickBot="1">
      <c r="A10" s="455" t="s">
        <v>0</v>
      </c>
      <c r="B10" s="455" t="s">
        <v>1</v>
      </c>
      <c r="C10" s="455" t="s">
        <v>2</v>
      </c>
      <c r="D10" s="455" t="s">
        <v>3</v>
      </c>
      <c r="E10" s="37" t="s">
        <v>132</v>
      </c>
      <c r="F10" s="443" t="s">
        <v>4</v>
      </c>
      <c r="G10" s="444"/>
      <c r="H10" s="454"/>
      <c r="I10" s="67" t="s">
        <v>133</v>
      </c>
      <c r="J10" s="443" t="s">
        <v>5</v>
      </c>
      <c r="K10" s="444"/>
      <c r="L10" s="454"/>
      <c r="M10" s="67" t="s">
        <v>134</v>
      </c>
      <c r="N10" s="443" t="s">
        <v>6</v>
      </c>
      <c r="O10" s="444"/>
      <c r="P10" s="454"/>
      <c r="Q10" s="36" t="s">
        <v>135</v>
      </c>
      <c r="R10" s="443" t="s">
        <v>7</v>
      </c>
      <c r="S10" s="444"/>
      <c r="T10" s="444"/>
      <c r="U10" s="444"/>
      <c r="V10" s="444"/>
      <c r="W10" s="454"/>
      <c r="X10" s="48" t="s">
        <v>136</v>
      </c>
      <c r="Y10" s="443" t="s">
        <v>8</v>
      </c>
      <c r="Z10" s="444"/>
      <c r="AA10" s="36" t="s">
        <v>137</v>
      </c>
      <c r="AB10" s="443" t="s">
        <v>9</v>
      </c>
      <c r="AC10" s="444"/>
      <c r="AD10" s="454"/>
      <c r="AE10" s="48" t="s">
        <v>138</v>
      </c>
      <c r="AF10" s="443" t="s">
        <v>10</v>
      </c>
      <c r="AG10" s="444"/>
      <c r="AH10" s="444"/>
      <c r="AI10" s="457"/>
      <c r="AJ10" s="49" t="s">
        <v>139</v>
      </c>
      <c r="AK10" s="443" t="s">
        <v>11</v>
      </c>
      <c r="AL10" s="444"/>
      <c r="AM10" s="454"/>
      <c r="AN10" s="49" t="s">
        <v>140</v>
      </c>
      <c r="AO10" s="443" t="s">
        <v>12</v>
      </c>
      <c r="AP10" s="444"/>
      <c r="AQ10" s="454"/>
      <c r="AR10" s="37" t="s">
        <v>141</v>
      </c>
      <c r="AS10" s="443" t="s">
        <v>13</v>
      </c>
      <c r="AT10" s="444"/>
      <c r="AU10" s="457"/>
      <c r="AV10" s="30" t="s">
        <v>142</v>
      </c>
      <c r="AW10" s="443" t="s">
        <v>14</v>
      </c>
      <c r="AX10" s="444"/>
      <c r="AY10" s="454"/>
      <c r="AZ10" s="37" t="s">
        <v>143</v>
      </c>
      <c r="BA10" s="443" t="s">
        <v>15</v>
      </c>
      <c r="BB10" s="444"/>
      <c r="BC10" s="444"/>
      <c r="BD10" s="444"/>
      <c r="BE10" s="29" t="s">
        <v>34</v>
      </c>
    </row>
    <row r="11" spans="1:57" ht="16.5" thickBot="1">
      <c r="A11" s="455"/>
      <c r="B11" s="455"/>
      <c r="C11" s="455"/>
      <c r="D11" s="455"/>
      <c r="E11" s="458" t="s">
        <v>16</v>
      </c>
      <c r="F11" s="458"/>
      <c r="G11" s="458"/>
      <c r="H11" s="458"/>
      <c r="I11" s="458"/>
      <c r="J11" s="459"/>
      <c r="K11" s="459"/>
      <c r="L11" s="459"/>
      <c r="M11" s="459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9"/>
      <c r="AP11" s="459"/>
      <c r="AQ11" s="459"/>
      <c r="AR11" s="458"/>
      <c r="AS11" s="459"/>
      <c r="AT11" s="459"/>
      <c r="AU11" s="459"/>
      <c r="AV11" s="458"/>
      <c r="AW11" s="458"/>
      <c r="AX11" s="458"/>
      <c r="AY11" s="458"/>
      <c r="AZ11" s="458"/>
      <c r="BA11" s="458"/>
      <c r="BB11" s="458"/>
      <c r="BC11" s="458"/>
      <c r="BD11" s="458"/>
      <c r="BE11" s="9"/>
    </row>
    <row r="12" spans="1:57" ht="18" customHeight="1" thickBot="1">
      <c r="A12" s="455"/>
      <c r="B12" s="455"/>
      <c r="C12" s="455"/>
      <c r="D12" s="455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/>
      <c r="V12" s="3"/>
      <c r="W12" s="3">
        <v>52</v>
      </c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3">
        <v>11</v>
      </c>
      <c r="AI12" s="2">
        <v>12</v>
      </c>
      <c r="AJ12" s="2">
        <v>13</v>
      </c>
      <c r="AK12" s="2">
        <v>14</v>
      </c>
      <c r="AL12" s="2">
        <v>15</v>
      </c>
      <c r="AM12" s="3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25</v>
      </c>
      <c r="AV12" s="53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10"/>
    </row>
    <row r="13" spans="1:57" ht="18" customHeight="1" thickBot="1">
      <c r="A13" s="455"/>
      <c r="B13" s="455"/>
      <c r="C13" s="455"/>
      <c r="D13" s="455"/>
      <c r="E13" s="460" t="s">
        <v>17</v>
      </c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10"/>
    </row>
    <row r="14" spans="1:57" ht="18" customHeight="1" thickBot="1">
      <c r="A14" s="455"/>
      <c r="B14" s="455"/>
      <c r="C14" s="455"/>
      <c r="D14" s="456"/>
      <c r="E14" s="250">
        <v>1</v>
      </c>
      <c r="F14" s="250">
        <v>2</v>
      </c>
      <c r="G14" s="250">
        <v>3</v>
      </c>
      <c r="H14" s="250">
        <v>4</v>
      </c>
      <c r="I14" s="252">
        <v>5</v>
      </c>
      <c r="J14" s="252">
        <v>6</v>
      </c>
      <c r="K14" s="252">
        <v>7</v>
      </c>
      <c r="L14" s="252">
        <v>8</v>
      </c>
      <c r="M14" s="254">
        <v>9</v>
      </c>
      <c r="N14" s="254">
        <v>10</v>
      </c>
      <c r="O14" s="254">
        <v>11</v>
      </c>
      <c r="P14" s="254">
        <v>12</v>
      </c>
      <c r="Q14" s="254">
        <v>13</v>
      </c>
      <c r="R14" s="254">
        <v>14</v>
      </c>
      <c r="S14" s="254">
        <v>15</v>
      </c>
      <c r="T14" s="254">
        <v>16</v>
      </c>
      <c r="U14" s="255">
        <v>17</v>
      </c>
      <c r="V14" s="255">
        <v>18</v>
      </c>
      <c r="W14" s="245">
        <v>19</v>
      </c>
      <c r="X14" s="256">
        <v>20</v>
      </c>
      <c r="Y14" s="257">
        <v>21</v>
      </c>
      <c r="Z14" s="251">
        <v>22</v>
      </c>
      <c r="AA14" s="258">
        <v>23</v>
      </c>
      <c r="AB14" s="251">
        <v>24</v>
      </c>
      <c r="AC14" s="251">
        <v>25</v>
      </c>
      <c r="AD14" s="251">
        <v>26</v>
      </c>
      <c r="AE14" s="251">
        <v>27</v>
      </c>
      <c r="AF14" s="256">
        <v>28</v>
      </c>
      <c r="AG14" s="257">
        <v>29</v>
      </c>
      <c r="AH14" s="257">
        <v>30</v>
      </c>
      <c r="AI14" s="258">
        <v>31</v>
      </c>
      <c r="AJ14" s="256">
        <v>32</v>
      </c>
      <c r="AK14" s="257">
        <v>33</v>
      </c>
      <c r="AL14" s="257">
        <v>34</v>
      </c>
      <c r="AM14" s="258">
        <v>35</v>
      </c>
      <c r="AN14" s="251">
        <v>36</v>
      </c>
      <c r="AO14" s="251">
        <v>37</v>
      </c>
      <c r="AP14" s="251">
        <v>38</v>
      </c>
      <c r="AQ14" s="251">
        <v>39</v>
      </c>
      <c r="AR14" s="251">
        <v>40</v>
      </c>
      <c r="AS14" s="251">
        <v>41</v>
      </c>
      <c r="AT14" s="251">
        <v>42</v>
      </c>
      <c r="AU14" s="251">
        <v>43</v>
      </c>
      <c r="AV14" s="251">
        <v>44</v>
      </c>
      <c r="AW14" s="253">
        <v>45</v>
      </c>
      <c r="AX14" s="253">
        <v>46</v>
      </c>
      <c r="AY14" s="253">
        <v>47</v>
      </c>
      <c r="AZ14" s="253">
        <v>48</v>
      </c>
      <c r="BA14" s="253">
        <v>49</v>
      </c>
      <c r="BB14" s="253">
        <v>50</v>
      </c>
      <c r="BC14" s="253">
        <v>51</v>
      </c>
      <c r="BD14" s="253">
        <v>52</v>
      </c>
      <c r="BE14" s="259"/>
    </row>
    <row r="15" spans="1:57" ht="25.5" customHeight="1" thickBot="1">
      <c r="A15" s="461" t="s">
        <v>30</v>
      </c>
      <c r="B15" s="228" t="s">
        <v>38</v>
      </c>
      <c r="C15" s="229" t="s">
        <v>49</v>
      </c>
      <c r="D15" s="15" t="s">
        <v>18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242"/>
      <c r="V15" s="239"/>
      <c r="W15" s="239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7"/>
      <c r="AV15" s="273"/>
      <c r="AW15" s="126"/>
      <c r="AX15" s="126"/>
      <c r="AY15" s="126"/>
      <c r="AZ15" s="126"/>
      <c r="BA15" s="126"/>
      <c r="BB15" s="126"/>
      <c r="BC15" s="126"/>
      <c r="BD15" s="126"/>
      <c r="BE15" s="7">
        <f aca="true" t="shared" si="0" ref="BE15:BE26">AU15+W15</f>
        <v>0</v>
      </c>
    </row>
    <row r="16" spans="1:57" ht="18" customHeight="1" thickBot="1">
      <c r="A16" s="462"/>
      <c r="B16" s="227" t="s">
        <v>50</v>
      </c>
      <c r="C16" s="230" t="s">
        <v>26</v>
      </c>
      <c r="D16" s="33" t="s">
        <v>18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43"/>
      <c r="V16" s="240"/>
      <c r="W16" s="240"/>
      <c r="X16" s="119">
        <f>X17+X18+X19+X20+X21+X22+X23</f>
        <v>16</v>
      </c>
      <c r="Y16" s="119">
        <f aca="true" t="shared" si="1" ref="Y16:AS16">Y17+Y18+Y19+Y20+Y21+Y22+Y23</f>
        <v>22</v>
      </c>
      <c r="Z16" s="119">
        <f t="shared" si="1"/>
        <v>16</v>
      </c>
      <c r="AA16" s="119">
        <f t="shared" si="1"/>
        <v>22</v>
      </c>
      <c r="AB16" s="119">
        <f t="shared" si="1"/>
        <v>16</v>
      </c>
      <c r="AC16" s="119">
        <f t="shared" si="1"/>
        <v>20</v>
      </c>
      <c r="AD16" s="119">
        <f t="shared" si="1"/>
        <v>14</v>
      </c>
      <c r="AE16" s="119">
        <f t="shared" si="1"/>
        <v>20</v>
      </c>
      <c r="AF16" s="119">
        <f t="shared" si="1"/>
        <v>16</v>
      </c>
      <c r="AG16" s="119">
        <f t="shared" si="1"/>
        <v>22</v>
      </c>
      <c r="AH16" s="119">
        <f t="shared" si="1"/>
        <v>18</v>
      </c>
      <c r="AI16" s="119">
        <f t="shared" si="1"/>
        <v>22</v>
      </c>
      <c r="AJ16" s="119">
        <f t="shared" si="1"/>
        <v>16</v>
      </c>
      <c r="AK16" s="119">
        <f t="shared" si="1"/>
        <v>20</v>
      </c>
      <c r="AL16" s="119">
        <f t="shared" si="1"/>
        <v>20</v>
      </c>
      <c r="AM16" s="119">
        <f t="shared" si="1"/>
        <v>20</v>
      </c>
      <c r="AN16" s="119">
        <f t="shared" si="1"/>
        <v>16</v>
      </c>
      <c r="AO16" s="119">
        <f t="shared" si="1"/>
        <v>22</v>
      </c>
      <c r="AP16" s="119">
        <f t="shared" si="1"/>
        <v>16</v>
      </c>
      <c r="AQ16" s="119">
        <f t="shared" si="1"/>
        <v>22</v>
      </c>
      <c r="AR16" s="119">
        <f t="shared" si="1"/>
        <v>16</v>
      </c>
      <c r="AS16" s="119">
        <f t="shared" si="1"/>
        <v>23</v>
      </c>
      <c r="AT16" s="119"/>
      <c r="AU16" s="275"/>
      <c r="AV16" s="284">
        <f>AV17+AV18+AV19+AV20+AV21+AV22+AV23</f>
        <v>451</v>
      </c>
      <c r="AW16" s="126"/>
      <c r="AX16" s="126"/>
      <c r="AY16" s="126"/>
      <c r="AZ16" s="126"/>
      <c r="BA16" s="126"/>
      <c r="BB16" s="126"/>
      <c r="BC16" s="126"/>
      <c r="BD16" s="126"/>
      <c r="BE16" s="7">
        <f t="shared" si="0"/>
        <v>0</v>
      </c>
    </row>
    <row r="17" spans="1:57" ht="18" customHeight="1" thickBot="1">
      <c r="A17" s="462"/>
      <c r="B17" s="144" t="s">
        <v>117</v>
      </c>
      <c r="C17" s="144" t="s">
        <v>22</v>
      </c>
      <c r="D17" s="12" t="s">
        <v>18</v>
      </c>
      <c r="E17" s="23">
        <v>2</v>
      </c>
      <c r="F17" s="23">
        <v>2</v>
      </c>
      <c r="G17" s="23">
        <v>2</v>
      </c>
      <c r="H17" s="23">
        <v>2</v>
      </c>
      <c r="I17" s="23">
        <v>2</v>
      </c>
      <c r="J17" s="23">
        <v>2</v>
      </c>
      <c r="K17" s="23">
        <v>2</v>
      </c>
      <c r="L17" s="23">
        <v>2</v>
      </c>
      <c r="M17" s="23">
        <v>2</v>
      </c>
      <c r="N17" s="23">
        <v>2</v>
      </c>
      <c r="O17" s="23">
        <v>2</v>
      </c>
      <c r="P17" s="23">
        <v>2</v>
      </c>
      <c r="Q17" s="23">
        <v>2</v>
      </c>
      <c r="R17" s="23">
        <v>2</v>
      </c>
      <c r="S17" s="23">
        <v>2</v>
      </c>
      <c r="T17" s="23">
        <v>2</v>
      </c>
      <c r="U17" s="246">
        <v>2</v>
      </c>
      <c r="V17" s="240">
        <f>SUM(E17:U17)</f>
        <v>34</v>
      </c>
      <c r="W17" s="240"/>
      <c r="X17" s="261">
        <v>2</v>
      </c>
      <c r="Y17" s="23">
        <v>2</v>
      </c>
      <c r="Z17" s="23">
        <v>2</v>
      </c>
      <c r="AA17" s="23">
        <v>2</v>
      </c>
      <c r="AB17" s="23">
        <v>2</v>
      </c>
      <c r="AC17" s="23">
        <v>2</v>
      </c>
      <c r="AD17" s="23">
        <v>2</v>
      </c>
      <c r="AE17" s="23">
        <v>2</v>
      </c>
      <c r="AF17" s="23">
        <v>2</v>
      </c>
      <c r="AG17" s="23">
        <v>2</v>
      </c>
      <c r="AH17" s="23">
        <v>2</v>
      </c>
      <c r="AI17" s="23">
        <v>2</v>
      </c>
      <c r="AJ17" s="23">
        <v>2</v>
      </c>
      <c r="AK17" s="23">
        <v>2</v>
      </c>
      <c r="AL17" s="23">
        <v>2</v>
      </c>
      <c r="AM17" s="23">
        <v>2</v>
      </c>
      <c r="AN17" s="23">
        <v>2</v>
      </c>
      <c r="AO17" s="23">
        <v>2</v>
      </c>
      <c r="AP17" s="23">
        <v>2</v>
      </c>
      <c r="AQ17" s="114">
        <v>2</v>
      </c>
      <c r="AR17" s="260">
        <v>2</v>
      </c>
      <c r="AS17" s="262">
        <v>2</v>
      </c>
      <c r="AT17" s="278">
        <v>18</v>
      </c>
      <c r="AU17" s="279"/>
      <c r="AV17" s="239">
        <f>SUM(X17:AU17)</f>
        <v>62</v>
      </c>
      <c r="AW17" s="126"/>
      <c r="AX17" s="126"/>
      <c r="AY17" s="126"/>
      <c r="AZ17" s="126"/>
      <c r="BA17" s="126"/>
      <c r="BB17" s="126"/>
      <c r="BC17" s="126"/>
      <c r="BD17" s="126"/>
      <c r="BE17" s="7">
        <f t="shared" si="0"/>
        <v>0</v>
      </c>
    </row>
    <row r="18" spans="1:57" ht="18" customHeight="1" thickBot="1">
      <c r="A18" s="462"/>
      <c r="B18" s="144" t="s">
        <v>118</v>
      </c>
      <c r="C18" s="226" t="s">
        <v>23</v>
      </c>
      <c r="D18" s="12" t="s">
        <v>18</v>
      </c>
      <c r="E18" s="23">
        <v>4</v>
      </c>
      <c r="F18" s="23">
        <v>2</v>
      </c>
      <c r="G18" s="23">
        <v>4</v>
      </c>
      <c r="H18" s="23">
        <v>2</v>
      </c>
      <c r="I18" s="23">
        <v>4</v>
      </c>
      <c r="J18" s="23">
        <v>4</v>
      </c>
      <c r="K18" s="23">
        <v>4</v>
      </c>
      <c r="L18" s="23">
        <v>2</v>
      </c>
      <c r="M18" s="23">
        <v>4</v>
      </c>
      <c r="N18" s="23">
        <v>2</v>
      </c>
      <c r="O18" s="23">
        <v>4</v>
      </c>
      <c r="P18" s="23">
        <v>2</v>
      </c>
      <c r="Q18" s="23">
        <v>4</v>
      </c>
      <c r="R18" s="23">
        <v>2</v>
      </c>
      <c r="S18" s="23">
        <v>4</v>
      </c>
      <c r="T18" s="23">
        <v>2</v>
      </c>
      <c r="U18" s="246">
        <v>1</v>
      </c>
      <c r="V18" s="240">
        <f aca="true" t="shared" si="2" ref="V18:V38">SUM(E18:U18)</f>
        <v>51</v>
      </c>
      <c r="W18" s="240"/>
      <c r="X18" s="261">
        <v>2</v>
      </c>
      <c r="Y18" s="23">
        <v>4</v>
      </c>
      <c r="Z18" s="23">
        <v>2</v>
      </c>
      <c r="AA18" s="23">
        <v>4</v>
      </c>
      <c r="AB18" s="23">
        <v>2</v>
      </c>
      <c r="AC18" s="23">
        <v>4</v>
      </c>
      <c r="AD18" s="23">
        <v>2</v>
      </c>
      <c r="AE18" s="23">
        <v>4</v>
      </c>
      <c r="AF18" s="23">
        <v>2</v>
      </c>
      <c r="AG18" s="23">
        <v>4</v>
      </c>
      <c r="AH18" s="23">
        <v>2</v>
      </c>
      <c r="AI18" s="23">
        <v>4</v>
      </c>
      <c r="AJ18" s="23">
        <v>2</v>
      </c>
      <c r="AK18" s="23">
        <v>4</v>
      </c>
      <c r="AL18" s="23">
        <v>2</v>
      </c>
      <c r="AM18" s="23">
        <v>4</v>
      </c>
      <c r="AN18" s="23">
        <v>2</v>
      </c>
      <c r="AO18" s="23">
        <v>4</v>
      </c>
      <c r="AP18" s="23">
        <v>2</v>
      </c>
      <c r="AQ18" s="114">
        <v>4</v>
      </c>
      <c r="AR18" s="260">
        <v>2</v>
      </c>
      <c r="AS18" s="262">
        <v>4</v>
      </c>
      <c r="AT18" s="278"/>
      <c r="AU18" s="279"/>
      <c r="AV18" s="274">
        <f aca="true" t="shared" si="3" ref="AV18:AV38">SUM(X18:AS18)</f>
        <v>66</v>
      </c>
      <c r="AW18" s="126"/>
      <c r="AX18" s="126"/>
      <c r="AY18" s="126"/>
      <c r="AZ18" s="126"/>
      <c r="BA18" s="126"/>
      <c r="BB18" s="126"/>
      <c r="BC18" s="126"/>
      <c r="BD18" s="126"/>
      <c r="BE18" s="7">
        <f t="shared" si="0"/>
        <v>0</v>
      </c>
    </row>
    <row r="19" spans="1:57" ht="18" customHeight="1" thickBot="1">
      <c r="A19" s="462"/>
      <c r="B19" s="144" t="s">
        <v>119</v>
      </c>
      <c r="C19" s="226" t="s">
        <v>24</v>
      </c>
      <c r="D19" s="12" t="s">
        <v>18</v>
      </c>
      <c r="E19" s="23">
        <v>4</v>
      </c>
      <c r="F19" s="23">
        <v>2</v>
      </c>
      <c r="G19" s="23">
        <v>4</v>
      </c>
      <c r="H19" s="23">
        <v>3</v>
      </c>
      <c r="I19" s="23">
        <v>4</v>
      </c>
      <c r="J19" s="23">
        <v>2</v>
      </c>
      <c r="K19" s="23">
        <v>4</v>
      </c>
      <c r="L19" s="23">
        <v>2</v>
      </c>
      <c r="M19" s="23">
        <v>4</v>
      </c>
      <c r="N19" s="23">
        <v>2</v>
      </c>
      <c r="O19" s="23">
        <v>4</v>
      </c>
      <c r="P19" s="23">
        <v>2</v>
      </c>
      <c r="Q19" s="23">
        <v>4</v>
      </c>
      <c r="R19" s="23">
        <v>4</v>
      </c>
      <c r="S19" s="23">
        <v>4</v>
      </c>
      <c r="T19" s="23">
        <v>2</v>
      </c>
      <c r="U19" s="246"/>
      <c r="V19" s="240">
        <f t="shared" si="2"/>
        <v>51</v>
      </c>
      <c r="W19" s="240"/>
      <c r="X19" s="261">
        <v>2</v>
      </c>
      <c r="Y19" s="23">
        <v>4</v>
      </c>
      <c r="Z19" s="23">
        <v>2</v>
      </c>
      <c r="AA19" s="23">
        <v>4</v>
      </c>
      <c r="AB19" s="23">
        <v>2</v>
      </c>
      <c r="AC19" s="23">
        <v>4</v>
      </c>
      <c r="AD19" s="23">
        <v>2</v>
      </c>
      <c r="AE19" s="23">
        <v>4</v>
      </c>
      <c r="AF19" s="23">
        <v>2</v>
      </c>
      <c r="AG19" s="23">
        <v>4</v>
      </c>
      <c r="AH19" s="23">
        <v>2</v>
      </c>
      <c r="AI19" s="23">
        <v>4</v>
      </c>
      <c r="AJ19" s="23">
        <v>2</v>
      </c>
      <c r="AK19" s="23">
        <v>4</v>
      </c>
      <c r="AL19" s="23">
        <v>2</v>
      </c>
      <c r="AM19" s="23">
        <v>4</v>
      </c>
      <c r="AN19" s="23">
        <v>2</v>
      </c>
      <c r="AO19" s="23">
        <v>4</v>
      </c>
      <c r="AP19" s="23">
        <v>2</v>
      </c>
      <c r="AQ19" s="114">
        <v>4</v>
      </c>
      <c r="AR19" s="260">
        <v>2</v>
      </c>
      <c r="AS19" s="262">
        <v>4</v>
      </c>
      <c r="AT19" s="278"/>
      <c r="AU19" s="279"/>
      <c r="AV19" s="274">
        <f t="shared" si="3"/>
        <v>66</v>
      </c>
      <c r="AW19" s="126"/>
      <c r="AX19" s="126"/>
      <c r="AY19" s="126"/>
      <c r="AZ19" s="126"/>
      <c r="BA19" s="126"/>
      <c r="BB19" s="126"/>
      <c r="BC19" s="126"/>
      <c r="BD19" s="126"/>
      <c r="BE19" s="7">
        <f t="shared" si="0"/>
        <v>0</v>
      </c>
    </row>
    <row r="20" spans="1:57" ht="39.75" customHeight="1" thickBot="1">
      <c r="A20" s="462"/>
      <c r="B20" s="144" t="s">
        <v>120</v>
      </c>
      <c r="C20" s="226" t="s">
        <v>183</v>
      </c>
      <c r="D20" s="12" t="s">
        <v>18</v>
      </c>
      <c r="E20" s="23">
        <v>4</v>
      </c>
      <c r="F20" s="23">
        <v>4</v>
      </c>
      <c r="G20" s="23">
        <v>4</v>
      </c>
      <c r="H20" s="23">
        <v>6</v>
      </c>
      <c r="I20" s="23">
        <v>6</v>
      </c>
      <c r="J20" s="23">
        <v>8</v>
      </c>
      <c r="K20" s="23">
        <v>6</v>
      </c>
      <c r="L20" s="23">
        <v>6</v>
      </c>
      <c r="M20" s="23">
        <v>6</v>
      </c>
      <c r="N20" s="23">
        <v>4</v>
      </c>
      <c r="O20" s="23">
        <v>4</v>
      </c>
      <c r="P20" s="23">
        <v>4</v>
      </c>
      <c r="Q20" s="23">
        <v>6</v>
      </c>
      <c r="R20" s="23">
        <v>4</v>
      </c>
      <c r="S20" s="23">
        <v>6</v>
      </c>
      <c r="T20" s="23">
        <v>4</v>
      </c>
      <c r="U20" s="246">
        <v>3</v>
      </c>
      <c r="V20" s="240">
        <f t="shared" si="2"/>
        <v>85</v>
      </c>
      <c r="W20" s="240"/>
      <c r="X20" s="261">
        <v>4</v>
      </c>
      <c r="Y20" s="23">
        <v>4</v>
      </c>
      <c r="Z20" s="23">
        <v>4</v>
      </c>
      <c r="AA20" s="23">
        <v>4</v>
      </c>
      <c r="AB20" s="23">
        <v>4</v>
      </c>
      <c r="AC20" s="23">
        <v>4</v>
      </c>
      <c r="AD20" s="23">
        <v>2</v>
      </c>
      <c r="AE20" s="23">
        <v>2</v>
      </c>
      <c r="AF20" s="23">
        <v>2</v>
      </c>
      <c r="AG20" s="23">
        <v>4</v>
      </c>
      <c r="AH20" s="23">
        <v>4</v>
      </c>
      <c r="AI20" s="23">
        <v>4</v>
      </c>
      <c r="AJ20" s="23">
        <v>4</v>
      </c>
      <c r="AK20" s="23">
        <v>2</v>
      </c>
      <c r="AL20" s="23">
        <v>4</v>
      </c>
      <c r="AM20" s="23">
        <v>2</v>
      </c>
      <c r="AN20" s="23">
        <v>4</v>
      </c>
      <c r="AO20" s="23">
        <v>4</v>
      </c>
      <c r="AP20" s="23">
        <v>4</v>
      </c>
      <c r="AQ20" s="114">
        <v>2</v>
      </c>
      <c r="AR20" s="260">
        <v>2</v>
      </c>
      <c r="AS20" s="262">
        <v>1</v>
      </c>
      <c r="AT20" s="278">
        <v>18</v>
      </c>
      <c r="AU20" s="280"/>
      <c r="AV20" s="239">
        <f>SUM(X20:AU20)</f>
        <v>89</v>
      </c>
      <c r="AW20" s="126"/>
      <c r="AX20" s="126"/>
      <c r="AY20" s="126"/>
      <c r="AZ20" s="126"/>
      <c r="BA20" s="126"/>
      <c r="BB20" s="126"/>
      <c r="BC20" s="126"/>
      <c r="BD20" s="126"/>
      <c r="BE20" s="7">
        <f t="shared" si="0"/>
        <v>0</v>
      </c>
    </row>
    <row r="21" spans="1:57" ht="18" customHeight="1" thickBot="1">
      <c r="A21" s="462"/>
      <c r="B21" s="144" t="s">
        <v>121</v>
      </c>
      <c r="C21" s="226" t="s">
        <v>58</v>
      </c>
      <c r="D21" s="12" t="s">
        <v>18</v>
      </c>
      <c r="E21" s="23">
        <v>2</v>
      </c>
      <c r="F21" s="23">
        <v>2</v>
      </c>
      <c r="G21" s="23">
        <v>4</v>
      </c>
      <c r="H21" s="23">
        <v>2</v>
      </c>
      <c r="I21" s="23">
        <v>4</v>
      </c>
      <c r="J21" s="23">
        <v>2</v>
      </c>
      <c r="K21" s="23">
        <v>4</v>
      </c>
      <c r="L21" s="23">
        <v>2</v>
      </c>
      <c r="M21" s="23">
        <v>4</v>
      </c>
      <c r="N21" s="23">
        <v>2</v>
      </c>
      <c r="O21" s="23">
        <v>4</v>
      </c>
      <c r="P21" s="23">
        <v>2</v>
      </c>
      <c r="Q21" s="23">
        <v>4</v>
      </c>
      <c r="R21" s="23">
        <v>4</v>
      </c>
      <c r="S21" s="23">
        <v>4</v>
      </c>
      <c r="T21" s="23">
        <v>2</v>
      </c>
      <c r="U21" s="246">
        <v>3</v>
      </c>
      <c r="V21" s="240">
        <f t="shared" si="2"/>
        <v>51</v>
      </c>
      <c r="W21" s="240"/>
      <c r="X21" s="261">
        <v>2</v>
      </c>
      <c r="Y21" s="23">
        <v>2</v>
      </c>
      <c r="Z21" s="23">
        <v>2</v>
      </c>
      <c r="AA21" s="23">
        <v>4</v>
      </c>
      <c r="AB21" s="23">
        <v>2</v>
      </c>
      <c r="AC21" s="23">
        <v>4</v>
      </c>
      <c r="AD21" s="23">
        <v>2</v>
      </c>
      <c r="AE21" s="23">
        <v>4</v>
      </c>
      <c r="AF21" s="23">
        <v>2</v>
      </c>
      <c r="AG21" s="23">
        <v>4</v>
      </c>
      <c r="AH21" s="23">
        <v>2</v>
      </c>
      <c r="AI21" s="23">
        <v>4</v>
      </c>
      <c r="AJ21" s="23">
        <v>2</v>
      </c>
      <c r="AK21" s="23">
        <v>2</v>
      </c>
      <c r="AL21" s="23">
        <v>4</v>
      </c>
      <c r="AM21" s="23">
        <v>4</v>
      </c>
      <c r="AN21" s="23">
        <v>2</v>
      </c>
      <c r="AO21" s="23">
        <v>4</v>
      </c>
      <c r="AP21" s="23">
        <v>2</v>
      </c>
      <c r="AQ21" s="114">
        <v>4</v>
      </c>
      <c r="AR21" s="260">
        <v>2</v>
      </c>
      <c r="AS21" s="262">
        <v>6</v>
      </c>
      <c r="AT21" s="278"/>
      <c r="AU21" s="279"/>
      <c r="AV21" s="274">
        <f t="shared" si="3"/>
        <v>66</v>
      </c>
      <c r="AW21" s="126"/>
      <c r="AX21" s="126"/>
      <c r="AY21" s="126"/>
      <c r="AZ21" s="126"/>
      <c r="BA21" s="126"/>
      <c r="BB21" s="126"/>
      <c r="BC21" s="126"/>
      <c r="BD21" s="126"/>
      <c r="BE21" s="7">
        <f t="shared" si="0"/>
        <v>0</v>
      </c>
    </row>
    <row r="22" spans="1:57" ht="18" customHeight="1" thickBot="1">
      <c r="A22" s="462"/>
      <c r="B22" s="144" t="s">
        <v>122</v>
      </c>
      <c r="C22" s="226" t="s">
        <v>27</v>
      </c>
      <c r="D22" s="12" t="s">
        <v>18</v>
      </c>
      <c r="E22" s="23">
        <v>2</v>
      </c>
      <c r="F22" s="23">
        <v>2</v>
      </c>
      <c r="G22" s="23">
        <v>2</v>
      </c>
      <c r="H22" s="23">
        <v>4</v>
      </c>
      <c r="I22" s="23">
        <v>2</v>
      </c>
      <c r="J22" s="23">
        <v>2</v>
      </c>
      <c r="K22" s="23">
        <v>2</v>
      </c>
      <c r="L22" s="23">
        <v>2</v>
      </c>
      <c r="M22" s="23">
        <v>4</v>
      </c>
      <c r="N22" s="23">
        <v>2</v>
      </c>
      <c r="O22" s="23">
        <v>4</v>
      </c>
      <c r="P22" s="23">
        <v>2</v>
      </c>
      <c r="Q22" s="23">
        <v>4</v>
      </c>
      <c r="R22" s="23">
        <v>4</v>
      </c>
      <c r="S22" s="23">
        <v>4</v>
      </c>
      <c r="T22" s="23">
        <v>2</v>
      </c>
      <c r="U22" s="246">
        <v>7</v>
      </c>
      <c r="V22" s="240">
        <f t="shared" si="2"/>
        <v>51</v>
      </c>
      <c r="W22" s="240"/>
      <c r="X22" s="261">
        <v>2</v>
      </c>
      <c r="Y22" s="23">
        <v>4</v>
      </c>
      <c r="Z22" s="23">
        <v>2</v>
      </c>
      <c r="AA22" s="23">
        <v>4</v>
      </c>
      <c r="AB22" s="23">
        <v>2</v>
      </c>
      <c r="AC22" s="23">
        <v>2</v>
      </c>
      <c r="AD22" s="23">
        <v>2</v>
      </c>
      <c r="AE22" s="23">
        <v>2</v>
      </c>
      <c r="AF22" s="23">
        <v>4</v>
      </c>
      <c r="AG22" s="23">
        <v>4</v>
      </c>
      <c r="AH22" s="23">
        <v>4</v>
      </c>
      <c r="AI22" s="23">
        <v>2</v>
      </c>
      <c r="AJ22" s="23">
        <v>2</v>
      </c>
      <c r="AK22" s="23">
        <v>4</v>
      </c>
      <c r="AL22" s="23">
        <v>4</v>
      </c>
      <c r="AM22" s="23">
        <v>4</v>
      </c>
      <c r="AN22" s="23">
        <v>2</v>
      </c>
      <c r="AO22" s="23">
        <v>2</v>
      </c>
      <c r="AP22" s="23">
        <v>2</v>
      </c>
      <c r="AQ22" s="114">
        <v>4</v>
      </c>
      <c r="AR22" s="260">
        <v>4</v>
      </c>
      <c r="AS22" s="262">
        <v>4</v>
      </c>
      <c r="AT22" s="278"/>
      <c r="AU22" s="279"/>
      <c r="AV22" s="274">
        <f t="shared" si="3"/>
        <v>66</v>
      </c>
      <c r="AW22" s="126"/>
      <c r="AX22" s="126"/>
      <c r="AY22" s="126"/>
      <c r="AZ22" s="126"/>
      <c r="BA22" s="126"/>
      <c r="BB22" s="126"/>
      <c r="BC22" s="126"/>
      <c r="BD22" s="126"/>
      <c r="BE22" s="7">
        <f t="shared" si="0"/>
        <v>0</v>
      </c>
    </row>
    <row r="23" spans="1:57" ht="26.25" customHeight="1" thickBot="1">
      <c r="A23" s="462"/>
      <c r="B23" s="144" t="s">
        <v>123</v>
      </c>
      <c r="C23" s="226" t="s">
        <v>124</v>
      </c>
      <c r="D23" s="12" t="s">
        <v>18</v>
      </c>
      <c r="E23" s="23">
        <v>2</v>
      </c>
      <c r="F23" s="23">
        <v>2</v>
      </c>
      <c r="G23" s="23">
        <v>2</v>
      </c>
      <c r="H23" s="23">
        <v>2</v>
      </c>
      <c r="I23" s="23">
        <v>2</v>
      </c>
      <c r="J23" s="23">
        <v>2</v>
      </c>
      <c r="K23" s="23">
        <v>2</v>
      </c>
      <c r="L23" s="23">
        <v>2</v>
      </c>
      <c r="M23" s="23">
        <v>2</v>
      </c>
      <c r="N23" s="23">
        <v>2</v>
      </c>
      <c r="O23" s="23">
        <v>2</v>
      </c>
      <c r="P23" s="23">
        <v>2</v>
      </c>
      <c r="Q23" s="23">
        <v>2</v>
      </c>
      <c r="R23" s="23">
        <v>2</v>
      </c>
      <c r="S23" s="23">
        <v>2</v>
      </c>
      <c r="T23" s="23">
        <v>2</v>
      </c>
      <c r="U23" s="246">
        <v>2</v>
      </c>
      <c r="V23" s="240">
        <f t="shared" si="2"/>
        <v>34</v>
      </c>
      <c r="W23" s="240"/>
      <c r="X23" s="261">
        <v>2</v>
      </c>
      <c r="Y23" s="23">
        <v>2</v>
      </c>
      <c r="Z23" s="23">
        <v>2</v>
      </c>
      <c r="AA23" s="23"/>
      <c r="AB23" s="23">
        <v>2</v>
      </c>
      <c r="AC23" s="23"/>
      <c r="AD23" s="23">
        <v>2</v>
      </c>
      <c r="AE23" s="23">
        <v>2</v>
      </c>
      <c r="AF23" s="23">
        <v>2</v>
      </c>
      <c r="AG23" s="23"/>
      <c r="AH23" s="23">
        <v>2</v>
      </c>
      <c r="AI23" s="23">
        <v>2</v>
      </c>
      <c r="AJ23" s="23">
        <v>2</v>
      </c>
      <c r="AK23" s="23">
        <v>2</v>
      </c>
      <c r="AL23" s="23">
        <v>2</v>
      </c>
      <c r="AM23" s="23"/>
      <c r="AN23" s="23">
        <v>2</v>
      </c>
      <c r="AO23" s="23">
        <v>2</v>
      </c>
      <c r="AP23" s="23">
        <v>2</v>
      </c>
      <c r="AQ23" s="114">
        <v>2</v>
      </c>
      <c r="AR23" s="260">
        <v>2</v>
      </c>
      <c r="AS23" s="262">
        <v>2</v>
      </c>
      <c r="AT23" s="278"/>
      <c r="AU23" s="279"/>
      <c r="AV23" s="239">
        <f t="shared" si="3"/>
        <v>36</v>
      </c>
      <c r="AW23" s="126"/>
      <c r="AX23" s="126"/>
      <c r="AY23" s="126"/>
      <c r="AZ23" s="126"/>
      <c r="BA23" s="126"/>
      <c r="BB23" s="126"/>
      <c r="BC23" s="126"/>
      <c r="BD23" s="126"/>
      <c r="BE23" s="7">
        <f t="shared" si="0"/>
        <v>0</v>
      </c>
    </row>
    <row r="24" spans="1:57" ht="18" customHeight="1" thickBot="1">
      <c r="A24" s="462"/>
      <c r="B24" s="474" t="s">
        <v>53</v>
      </c>
      <c r="C24" s="475" t="s">
        <v>28</v>
      </c>
      <c r="D24" s="35" t="s">
        <v>18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244"/>
      <c r="V24" s="240"/>
      <c r="W24" s="240"/>
      <c r="X24" s="119">
        <f>X26+X27+X28+X29+X31+X32+X34</f>
        <v>18</v>
      </c>
      <c r="Y24" s="119">
        <f aca="true" t="shared" si="4" ref="Y24:AS24">Y26+Y27+Y28+Y29+Y31+Y32+Y34</f>
        <v>14</v>
      </c>
      <c r="Z24" s="119">
        <f t="shared" si="4"/>
        <v>18</v>
      </c>
      <c r="AA24" s="119">
        <f t="shared" si="4"/>
        <v>14</v>
      </c>
      <c r="AB24" s="119">
        <f t="shared" si="4"/>
        <v>18</v>
      </c>
      <c r="AC24" s="119">
        <f t="shared" si="4"/>
        <v>16</v>
      </c>
      <c r="AD24" s="119">
        <f t="shared" si="4"/>
        <v>20</v>
      </c>
      <c r="AE24" s="119">
        <f t="shared" si="4"/>
        <v>16</v>
      </c>
      <c r="AF24" s="119">
        <f t="shared" si="4"/>
        <v>18</v>
      </c>
      <c r="AG24" s="119">
        <f t="shared" si="4"/>
        <v>14</v>
      </c>
      <c r="AH24" s="119">
        <f t="shared" si="4"/>
        <v>16</v>
      </c>
      <c r="AI24" s="119">
        <f t="shared" si="4"/>
        <v>14</v>
      </c>
      <c r="AJ24" s="119">
        <f t="shared" si="4"/>
        <v>16</v>
      </c>
      <c r="AK24" s="119">
        <f t="shared" si="4"/>
        <v>16</v>
      </c>
      <c r="AL24" s="119">
        <f t="shared" si="4"/>
        <v>14</v>
      </c>
      <c r="AM24" s="119">
        <f t="shared" si="4"/>
        <v>16</v>
      </c>
      <c r="AN24" s="119">
        <f t="shared" si="4"/>
        <v>14</v>
      </c>
      <c r="AO24" s="119">
        <f t="shared" si="4"/>
        <v>14</v>
      </c>
      <c r="AP24" s="119">
        <f t="shared" si="4"/>
        <v>10</v>
      </c>
      <c r="AQ24" s="119">
        <f t="shared" si="4"/>
        <v>14</v>
      </c>
      <c r="AR24" s="119">
        <f t="shared" si="4"/>
        <v>14</v>
      </c>
      <c r="AS24" s="119">
        <f t="shared" si="4"/>
        <v>13</v>
      </c>
      <c r="AT24" s="119"/>
      <c r="AU24" s="275"/>
      <c r="AV24" s="239">
        <f>AV27+AV28+AV29+AV30+AV31+AV32+AV33+AV34</f>
        <v>373</v>
      </c>
      <c r="AW24" s="126"/>
      <c r="AX24" s="126"/>
      <c r="AY24" s="126"/>
      <c r="AZ24" s="126"/>
      <c r="BA24" s="126"/>
      <c r="BB24" s="126"/>
      <c r="BC24" s="126"/>
      <c r="BD24" s="126"/>
      <c r="BE24" s="7">
        <f t="shared" si="0"/>
        <v>0</v>
      </c>
    </row>
    <row r="25" spans="1:57" ht="18" customHeight="1" thickBot="1">
      <c r="A25" s="462"/>
      <c r="B25" s="474"/>
      <c r="C25" s="476"/>
      <c r="D25" s="35" t="s">
        <v>19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244"/>
      <c r="V25" s="240"/>
      <c r="W25" s="240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275"/>
      <c r="AV25" s="274">
        <f t="shared" si="3"/>
        <v>0</v>
      </c>
      <c r="AW25" s="126"/>
      <c r="AX25" s="126"/>
      <c r="AY25" s="126"/>
      <c r="AZ25" s="126"/>
      <c r="BA25" s="126"/>
      <c r="BB25" s="126"/>
      <c r="BC25" s="126"/>
      <c r="BD25" s="126"/>
      <c r="BE25" s="7">
        <f t="shared" si="0"/>
        <v>0</v>
      </c>
    </row>
    <row r="26" spans="1:57" ht="18" customHeight="1" thickBot="1">
      <c r="A26" s="462"/>
      <c r="B26" s="226" t="s">
        <v>125</v>
      </c>
      <c r="C26" s="226" t="s">
        <v>126</v>
      </c>
      <c r="D26" s="12" t="s">
        <v>18</v>
      </c>
      <c r="E26" s="23">
        <v>6</v>
      </c>
      <c r="F26" s="23">
        <v>8</v>
      </c>
      <c r="G26" s="23">
        <v>4</v>
      </c>
      <c r="H26" s="23">
        <v>6</v>
      </c>
      <c r="I26" s="23">
        <v>4</v>
      </c>
      <c r="J26" s="23">
        <v>6</v>
      </c>
      <c r="K26" s="23">
        <v>2</v>
      </c>
      <c r="L26" s="23">
        <v>10</v>
      </c>
      <c r="M26" s="23">
        <v>2</v>
      </c>
      <c r="N26" s="23">
        <v>10</v>
      </c>
      <c r="O26" s="23">
        <v>4</v>
      </c>
      <c r="P26" s="23">
        <v>6</v>
      </c>
      <c r="Q26" s="23">
        <v>4</v>
      </c>
      <c r="R26" s="23">
        <v>6</v>
      </c>
      <c r="S26" s="23">
        <v>4</v>
      </c>
      <c r="T26" s="23">
        <v>10</v>
      </c>
      <c r="U26" s="244">
        <v>8</v>
      </c>
      <c r="V26" s="240">
        <f>SUM(E26:U26)</f>
        <v>100</v>
      </c>
      <c r="W26" s="240"/>
      <c r="X26" s="261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114"/>
      <c r="AR26" s="260"/>
      <c r="AS26" s="262"/>
      <c r="AT26" s="278"/>
      <c r="AU26" s="280"/>
      <c r="AV26" s="274">
        <f t="shared" si="3"/>
        <v>0</v>
      </c>
      <c r="AW26" s="126"/>
      <c r="AX26" s="126"/>
      <c r="AY26" s="126"/>
      <c r="AZ26" s="126"/>
      <c r="BA26" s="126"/>
      <c r="BB26" s="126"/>
      <c r="BC26" s="126"/>
      <c r="BD26" s="126"/>
      <c r="BE26" s="7">
        <f t="shared" si="0"/>
        <v>0</v>
      </c>
    </row>
    <row r="27" spans="1:57" ht="18" customHeight="1" thickBot="1">
      <c r="A27" s="462"/>
      <c r="B27" s="226" t="s">
        <v>184</v>
      </c>
      <c r="C27" s="226" t="s">
        <v>54</v>
      </c>
      <c r="D27" s="12" t="s">
        <v>18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4"/>
      <c r="V27" s="240"/>
      <c r="W27" s="240"/>
      <c r="X27" s="23">
        <v>6</v>
      </c>
      <c r="Y27" s="23">
        <v>4</v>
      </c>
      <c r="Z27" s="23">
        <v>6</v>
      </c>
      <c r="AA27" s="23">
        <v>4</v>
      </c>
      <c r="AB27" s="23">
        <v>6</v>
      </c>
      <c r="AC27" s="23">
        <v>4</v>
      </c>
      <c r="AD27" s="23">
        <v>6</v>
      </c>
      <c r="AE27" s="23">
        <v>4</v>
      </c>
      <c r="AF27" s="23">
        <v>6</v>
      </c>
      <c r="AG27" s="23">
        <v>4</v>
      </c>
      <c r="AH27" s="23">
        <v>4</v>
      </c>
      <c r="AI27" s="23">
        <v>4</v>
      </c>
      <c r="AJ27" s="23">
        <v>4</v>
      </c>
      <c r="AK27" s="23">
        <v>4</v>
      </c>
      <c r="AL27" s="23">
        <v>4</v>
      </c>
      <c r="AM27" s="23">
        <v>4</v>
      </c>
      <c r="AN27" s="23">
        <v>4</v>
      </c>
      <c r="AO27" s="23">
        <v>4</v>
      </c>
      <c r="AP27" s="23">
        <v>4</v>
      </c>
      <c r="AQ27" s="23">
        <v>4</v>
      </c>
      <c r="AR27" s="23">
        <v>4</v>
      </c>
      <c r="AS27" s="23">
        <v>3</v>
      </c>
      <c r="AT27" s="278"/>
      <c r="AU27" s="280"/>
      <c r="AV27" s="239">
        <f t="shared" si="3"/>
        <v>97</v>
      </c>
      <c r="AW27" s="126"/>
      <c r="AX27" s="126"/>
      <c r="AY27" s="126"/>
      <c r="AZ27" s="126"/>
      <c r="BA27" s="126"/>
      <c r="BB27" s="126"/>
      <c r="BC27" s="126"/>
      <c r="BD27" s="126"/>
      <c r="BE27" s="7"/>
    </row>
    <row r="28" spans="1:57" ht="18" customHeight="1" thickBot="1">
      <c r="A28" s="462"/>
      <c r="B28" s="144" t="s">
        <v>128</v>
      </c>
      <c r="C28" s="144" t="s">
        <v>89</v>
      </c>
      <c r="D28" s="12" t="s">
        <v>18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4"/>
      <c r="V28" s="240">
        <f t="shared" si="2"/>
        <v>0</v>
      </c>
      <c r="W28" s="240"/>
      <c r="X28" s="261">
        <v>2</v>
      </c>
      <c r="Y28" s="23">
        <v>2</v>
      </c>
      <c r="Z28" s="23">
        <v>2</v>
      </c>
      <c r="AA28" s="23">
        <v>2</v>
      </c>
      <c r="AB28" s="23">
        <v>2</v>
      </c>
      <c r="AC28" s="23">
        <v>2</v>
      </c>
      <c r="AD28" s="23">
        <v>2</v>
      </c>
      <c r="AE28" s="23">
        <v>2</v>
      </c>
      <c r="AF28" s="23">
        <v>2</v>
      </c>
      <c r="AG28" s="23">
        <v>2</v>
      </c>
      <c r="AH28" s="23">
        <v>2</v>
      </c>
      <c r="AI28" s="23">
        <v>2</v>
      </c>
      <c r="AJ28" s="23">
        <v>2</v>
      </c>
      <c r="AK28" s="23">
        <v>2</v>
      </c>
      <c r="AL28" s="23">
        <v>2</v>
      </c>
      <c r="AM28" s="23">
        <v>2</v>
      </c>
      <c r="AN28" s="23"/>
      <c r="AO28" s="23">
        <v>3</v>
      </c>
      <c r="AP28" s="23"/>
      <c r="AQ28" s="114"/>
      <c r="AR28" s="260"/>
      <c r="AS28" s="262"/>
      <c r="AT28" s="278"/>
      <c r="AU28" s="279"/>
      <c r="AV28" s="274">
        <f t="shared" si="3"/>
        <v>35</v>
      </c>
      <c r="AW28" s="126"/>
      <c r="AX28" s="126"/>
      <c r="AY28" s="126"/>
      <c r="AZ28" s="126"/>
      <c r="BA28" s="126"/>
      <c r="BB28" s="126"/>
      <c r="BC28" s="126"/>
      <c r="BD28" s="126"/>
      <c r="BE28" s="7">
        <f>AU28+W28</f>
        <v>0</v>
      </c>
    </row>
    <row r="29" spans="1:57" ht="18" customHeight="1" thickBot="1">
      <c r="A29" s="462"/>
      <c r="B29" s="144" t="s">
        <v>127</v>
      </c>
      <c r="C29" s="608" t="s">
        <v>51</v>
      </c>
      <c r="D29" s="12" t="s">
        <v>18</v>
      </c>
      <c r="E29" s="23">
        <v>2</v>
      </c>
      <c r="F29" s="23">
        <v>2</v>
      </c>
      <c r="G29" s="23">
        <v>2</v>
      </c>
      <c r="H29" s="23">
        <v>2</v>
      </c>
      <c r="I29" s="23">
        <v>2</v>
      </c>
      <c r="J29" s="23">
        <v>2</v>
      </c>
      <c r="K29" s="23">
        <v>2</v>
      </c>
      <c r="L29" s="23">
        <v>2</v>
      </c>
      <c r="M29" s="23">
        <v>2</v>
      </c>
      <c r="N29" s="23">
        <v>2</v>
      </c>
      <c r="O29" s="23">
        <v>2</v>
      </c>
      <c r="P29" s="23">
        <v>2</v>
      </c>
      <c r="Q29" s="23">
        <v>2</v>
      </c>
      <c r="R29" s="23">
        <v>2</v>
      </c>
      <c r="S29" s="23">
        <v>2</v>
      </c>
      <c r="T29" s="23">
        <v>2</v>
      </c>
      <c r="U29" s="244">
        <v>4</v>
      </c>
      <c r="V29" s="240">
        <f>SUM(E29:U29)</f>
        <v>36</v>
      </c>
      <c r="W29" s="240"/>
      <c r="X29" s="261">
        <v>4</v>
      </c>
      <c r="Y29" s="23">
        <v>2</v>
      </c>
      <c r="Z29" s="23">
        <v>4</v>
      </c>
      <c r="AA29" s="23">
        <v>2</v>
      </c>
      <c r="AB29" s="23">
        <v>4</v>
      </c>
      <c r="AC29" s="23">
        <v>4</v>
      </c>
      <c r="AD29" s="23">
        <v>4</v>
      </c>
      <c r="AE29" s="23">
        <v>4</v>
      </c>
      <c r="AF29" s="23">
        <v>4</v>
      </c>
      <c r="AG29" s="23">
        <v>2</v>
      </c>
      <c r="AH29" s="23">
        <v>4</v>
      </c>
      <c r="AI29" s="23">
        <v>2</v>
      </c>
      <c r="AJ29" s="23">
        <v>4</v>
      </c>
      <c r="AK29" s="23">
        <v>4</v>
      </c>
      <c r="AL29" s="23">
        <v>2</v>
      </c>
      <c r="AM29" s="23">
        <v>2</v>
      </c>
      <c r="AN29" s="23">
        <v>4</v>
      </c>
      <c r="AO29" s="23">
        <v>2</v>
      </c>
      <c r="AP29" s="23">
        <v>2</v>
      </c>
      <c r="AQ29" s="114">
        <v>4</v>
      </c>
      <c r="AR29" s="260">
        <v>4</v>
      </c>
      <c r="AS29" s="262">
        <v>4</v>
      </c>
      <c r="AT29" s="278"/>
      <c r="AU29" s="279"/>
      <c r="AV29" s="284">
        <f>SUM(X29:AS29)</f>
        <v>72</v>
      </c>
      <c r="AW29" s="126"/>
      <c r="AX29" s="126"/>
      <c r="AY29" s="126"/>
      <c r="AZ29" s="126"/>
      <c r="BA29" s="126"/>
      <c r="BB29" s="126"/>
      <c r="BC29" s="126"/>
      <c r="BD29" s="126"/>
      <c r="BE29" s="7">
        <f>AU29+W29</f>
        <v>0</v>
      </c>
    </row>
    <row r="30" spans="1:57" ht="23.25" customHeight="1" thickBot="1">
      <c r="A30" s="463"/>
      <c r="B30" s="144" t="s">
        <v>127</v>
      </c>
      <c r="C30" s="609"/>
      <c r="D30" s="12" t="s">
        <v>280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4"/>
      <c r="V30" s="240">
        <f t="shared" si="2"/>
        <v>0</v>
      </c>
      <c r="W30" s="240"/>
      <c r="X30" s="261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114"/>
      <c r="AR30" s="260"/>
      <c r="AS30" s="262"/>
      <c r="AT30" s="278"/>
      <c r="AU30" s="279">
        <v>18</v>
      </c>
      <c r="AV30" s="284">
        <f>AU30</f>
        <v>18</v>
      </c>
      <c r="AW30" s="126"/>
      <c r="AX30" s="126"/>
      <c r="AY30" s="126"/>
      <c r="AZ30" s="126"/>
      <c r="BA30" s="126"/>
      <c r="BB30" s="126"/>
      <c r="BC30" s="126"/>
      <c r="BD30" s="126"/>
      <c r="BE30" s="7">
        <f>AU30+W30</f>
        <v>18</v>
      </c>
    </row>
    <row r="31" spans="1:57" ht="24.75" customHeight="1" thickBot="1">
      <c r="A31" s="463"/>
      <c r="B31" s="226" t="s">
        <v>129</v>
      </c>
      <c r="C31" s="226" t="s">
        <v>185</v>
      </c>
      <c r="D31" s="12" t="s">
        <v>18</v>
      </c>
      <c r="E31" s="23">
        <v>4</v>
      </c>
      <c r="F31" s="23">
        <v>2</v>
      </c>
      <c r="G31" s="23">
        <v>4</v>
      </c>
      <c r="H31" s="23">
        <v>3</v>
      </c>
      <c r="I31" s="23">
        <v>2</v>
      </c>
      <c r="J31" s="23">
        <v>2</v>
      </c>
      <c r="K31" s="23">
        <v>4</v>
      </c>
      <c r="L31" s="23">
        <v>2</v>
      </c>
      <c r="M31" s="23">
        <v>2</v>
      </c>
      <c r="N31" s="23">
        <v>4</v>
      </c>
      <c r="O31" s="23">
        <v>2</v>
      </c>
      <c r="P31" s="23">
        <v>6</v>
      </c>
      <c r="Q31" s="23">
        <v>2</v>
      </c>
      <c r="R31" s="23">
        <v>4</v>
      </c>
      <c r="S31" s="23">
        <v>2</v>
      </c>
      <c r="T31" s="23">
        <v>4</v>
      </c>
      <c r="U31" s="246">
        <v>2</v>
      </c>
      <c r="V31" s="240">
        <f t="shared" si="2"/>
        <v>51</v>
      </c>
      <c r="W31" s="240"/>
      <c r="X31" s="23">
        <v>2</v>
      </c>
      <c r="Y31" s="23">
        <v>2</v>
      </c>
      <c r="Z31" s="23">
        <v>2</v>
      </c>
      <c r="AA31" s="23">
        <v>2</v>
      </c>
      <c r="AB31" s="23">
        <v>2</v>
      </c>
      <c r="AC31" s="23">
        <v>2</v>
      </c>
      <c r="AD31" s="23">
        <v>4</v>
      </c>
      <c r="AE31" s="23">
        <v>2</v>
      </c>
      <c r="AF31" s="23">
        <v>2</v>
      </c>
      <c r="AG31" s="23">
        <v>4</v>
      </c>
      <c r="AH31" s="23">
        <v>2</v>
      </c>
      <c r="AI31" s="23">
        <v>2</v>
      </c>
      <c r="AJ31" s="23">
        <v>4</v>
      </c>
      <c r="AK31" s="23">
        <v>2</v>
      </c>
      <c r="AL31" s="23">
        <v>2</v>
      </c>
      <c r="AM31" s="23">
        <v>4</v>
      </c>
      <c r="AN31" s="23">
        <v>2</v>
      </c>
      <c r="AO31" s="23">
        <v>2</v>
      </c>
      <c r="AP31" s="23">
        <v>2</v>
      </c>
      <c r="AQ31" s="23">
        <v>4</v>
      </c>
      <c r="AR31" s="23">
        <v>4</v>
      </c>
      <c r="AS31" s="23">
        <v>3</v>
      </c>
      <c r="AT31" s="278"/>
      <c r="AU31" s="279"/>
      <c r="AV31" s="274">
        <f t="shared" si="3"/>
        <v>57</v>
      </c>
      <c r="AW31" s="126"/>
      <c r="AX31" s="126"/>
      <c r="AY31" s="126"/>
      <c r="AZ31" s="126"/>
      <c r="BA31" s="126"/>
      <c r="BB31" s="126"/>
      <c r="BC31" s="126"/>
      <c r="BD31" s="126"/>
      <c r="BE31" s="7">
        <f>AU31+W31</f>
        <v>0</v>
      </c>
    </row>
    <row r="32" spans="1:57" ht="18" customHeight="1" thickBot="1">
      <c r="A32" s="463"/>
      <c r="B32" s="608" t="s">
        <v>93</v>
      </c>
      <c r="C32" s="608" t="s">
        <v>52</v>
      </c>
      <c r="D32" s="12" t="s">
        <v>18</v>
      </c>
      <c r="E32" s="23">
        <v>4</v>
      </c>
      <c r="F32" s="23">
        <v>8</v>
      </c>
      <c r="G32" s="23">
        <v>4</v>
      </c>
      <c r="H32" s="23">
        <v>4</v>
      </c>
      <c r="I32" s="23">
        <v>4</v>
      </c>
      <c r="J32" s="23">
        <v>4</v>
      </c>
      <c r="K32" s="23">
        <v>4</v>
      </c>
      <c r="L32" s="23">
        <v>4</v>
      </c>
      <c r="M32" s="23">
        <v>4</v>
      </c>
      <c r="N32" s="23">
        <v>4</v>
      </c>
      <c r="O32" s="23">
        <v>4</v>
      </c>
      <c r="P32" s="23">
        <v>6</v>
      </c>
      <c r="Q32" s="23">
        <v>2</v>
      </c>
      <c r="R32" s="23">
        <v>2</v>
      </c>
      <c r="S32" s="23">
        <v>2</v>
      </c>
      <c r="T32" s="23">
        <v>4</v>
      </c>
      <c r="U32" s="244">
        <v>4</v>
      </c>
      <c r="V32" s="240">
        <f>SUM(E32:U32)</f>
        <v>68</v>
      </c>
      <c r="W32" s="240"/>
      <c r="X32" s="611">
        <v>2</v>
      </c>
      <c r="Y32" s="23">
        <v>2</v>
      </c>
      <c r="Z32" s="23">
        <v>2</v>
      </c>
      <c r="AA32" s="23">
        <v>2</v>
      </c>
      <c r="AB32" s="23">
        <v>2</v>
      </c>
      <c r="AC32" s="23">
        <v>2</v>
      </c>
      <c r="AD32" s="23">
        <v>2</v>
      </c>
      <c r="AE32" s="23">
        <v>2</v>
      </c>
      <c r="AF32" s="23">
        <v>2</v>
      </c>
      <c r="AG32" s="23">
        <v>2</v>
      </c>
      <c r="AH32" s="23">
        <v>2</v>
      </c>
      <c r="AI32" s="23">
        <v>2</v>
      </c>
      <c r="AJ32" s="23">
        <v>2</v>
      </c>
      <c r="AK32" s="23">
        <v>2</v>
      </c>
      <c r="AL32" s="23">
        <v>2</v>
      </c>
      <c r="AM32" s="23">
        <v>2</v>
      </c>
      <c r="AN32" s="23">
        <v>2</v>
      </c>
      <c r="AO32" s="23">
        <v>3</v>
      </c>
      <c r="AP32" s="23"/>
      <c r="AQ32" s="114"/>
      <c r="AR32" s="260"/>
      <c r="AS32" s="262"/>
      <c r="AT32" s="278"/>
      <c r="AU32" s="279"/>
      <c r="AV32" s="284">
        <f>SUM(X32:AS32)</f>
        <v>37</v>
      </c>
      <c r="AW32" s="126"/>
      <c r="AX32" s="126"/>
      <c r="AY32" s="126"/>
      <c r="AZ32" s="126"/>
      <c r="BA32" s="126"/>
      <c r="BB32" s="126"/>
      <c r="BC32" s="126"/>
      <c r="BD32" s="126"/>
      <c r="BE32" s="7">
        <f>AU32+W32</f>
        <v>0</v>
      </c>
    </row>
    <row r="33" spans="1:57" ht="18" customHeight="1" thickBot="1">
      <c r="A33" s="463"/>
      <c r="B33" s="612"/>
      <c r="C33" s="612"/>
      <c r="D33" s="12" t="s">
        <v>280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4"/>
      <c r="V33" s="240">
        <f t="shared" si="2"/>
        <v>0</v>
      </c>
      <c r="W33" s="240"/>
      <c r="X33" s="611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114"/>
      <c r="AR33" s="260"/>
      <c r="AS33" s="262"/>
      <c r="AT33" s="278"/>
      <c r="AU33" s="279">
        <v>18</v>
      </c>
      <c r="AV33" s="284">
        <f>AU33</f>
        <v>18</v>
      </c>
      <c r="AW33" s="126"/>
      <c r="AX33" s="126"/>
      <c r="AY33" s="126"/>
      <c r="AZ33" s="126"/>
      <c r="BA33" s="126"/>
      <c r="BB33" s="126"/>
      <c r="BC33" s="126"/>
      <c r="BD33" s="126"/>
      <c r="BE33" s="7">
        <f>AU33+W33</f>
        <v>18</v>
      </c>
    </row>
    <row r="34" spans="1:57" ht="18" customHeight="1" thickBot="1">
      <c r="A34" s="463"/>
      <c r="B34" s="245" t="s">
        <v>186</v>
      </c>
      <c r="C34" s="245" t="s">
        <v>130</v>
      </c>
      <c r="D34" s="50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4"/>
      <c r="V34" s="240"/>
      <c r="W34" s="240"/>
      <c r="X34" s="611">
        <v>2</v>
      </c>
      <c r="Y34" s="23">
        <v>2</v>
      </c>
      <c r="Z34" s="23">
        <v>2</v>
      </c>
      <c r="AA34" s="23">
        <v>2</v>
      </c>
      <c r="AB34" s="23">
        <v>2</v>
      </c>
      <c r="AC34" s="23">
        <v>2</v>
      </c>
      <c r="AD34" s="23">
        <v>2</v>
      </c>
      <c r="AE34" s="23">
        <v>2</v>
      </c>
      <c r="AF34" s="23">
        <v>2</v>
      </c>
      <c r="AG34" s="23"/>
      <c r="AH34" s="23">
        <v>2</v>
      </c>
      <c r="AI34" s="23">
        <v>2</v>
      </c>
      <c r="AJ34" s="23"/>
      <c r="AK34" s="23">
        <v>2</v>
      </c>
      <c r="AL34" s="23">
        <v>2</v>
      </c>
      <c r="AM34" s="23">
        <v>2</v>
      </c>
      <c r="AN34" s="23">
        <v>2</v>
      </c>
      <c r="AO34" s="23"/>
      <c r="AP34" s="23">
        <v>2</v>
      </c>
      <c r="AQ34" s="114">
        <v>2</v>
      </c>
      <c r="AR34" s="260">
        <v>2</v>
      </c>
      <c r="AS34" s="262">
        <v>3</v>
      </c>
      <c r="AT34" s="278"/>
      <c r="AU34" s="279"/>
      <c r="AV34" s="284">
        <f t="shared" si="3"/>
        <v>39</v>
      </c>
      <c r="AW34" s="126"/>
      <c r="AX34" s="126"/>
      <c r="AY34" s="126"/>
      <c r="AZ34" s="126"/>
      <c r="BA34" s="126"/>
      <c r="BB34" s="126"/>
      <c r="BC34" s="126"/>
      <c r="BD34" s="126"/>
      <c r="BE34" s="7"/>
    </row>
    <row r="35" spans="1:57" ht="30" customHeight="1" thickBot="1">
      <c r="A35" s="463"/>
      <c r="B35" s="470" t="s">
        <v>92</v>
      </c>
      <c r="C35" s="472" t="s">
        <v>187</v>
      </c>
      <c r="D35" s="218" t="s">
        <v>18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44"/>
      <c r="V35" s="240">
        <f t="shared" si="2"/>
        <v>0</v>
      </c>
      <c r="W35" s="240"/>
      <c r="X35" s="119">
        <f>X37</f>
        <v>2</v>
      </c>
      <c r="Y35" s="119">
        <f aca="true" t="shared" si="5" ref="Y35:AS35">Y37</f>
        <v>0</v>
      </c>
      <c r="Z35" s="119">
        <f t="shared" si="5"/>
        <v>2</v>
      </c>
      <c r="AA35" s="119">
        <f t="shared" si="5"/>
        <v>0</v>
      </c>
      <c r="AB35" s="119">
        <f t="shared" si="5"/>
        <v>2</v>
      </c>
      <c r="AC35" s="119">
        <f t="shared" si="5"/>
        <v>0</v>
      </c>
      <c r="AD35" s="119">
        <f t="shared" si="5"/>
        <v>2</v>
      </c>
      <c r="AE35" s="119">
        <f t="shared" si="5"/>
        <v>0</v>
      </c>
      <c r="AF35" s="119">
        <f t="shared" si="5"/>
        <v>2</v>
      </c>
      <c r="AG35" s="119">
        <f t="shared" si="5"/>
        <v>0</v>
      </c>
      <c r="AH35" s="119">
        <f t="shared" si="5"/>
        <v>2</v>
      </c>
      <c r="AI35" s="119">
        <f t="shared" si="5"/>
        <v>0</v>
      </c>
      <c r="AJ35" s="119">
        <f t="shared" si="5"/>
        <v>2</v>
      </c>
      <c r="AK35" s="119">
        <f t="shared" si="5"/>
        <v>0</v>
      </c>
      <c r="AL35" s="119">
        <f t="shared" si="5"/>
        <v>2</v>
      </c>
      <c r="AM35" s="119">
        <f t="shared" si="5"/>
        <v>0</v>
      </c>
      <c r="AN35" s="119">
        <f t="shared" si="5"/>
        <v>2</v>
      </c>
      <c r="AO35" s="119">
        <f t="shared" si="5"/>
        <v>0</v>
      </c>
      <c r="AP35" s="119">
        <f t="shared" si="5"/>
        <v>2</v>
      </c>
      <c r="AQ35" s="119">
        <f t="shared" si="5"/>
        <v>0</v>
      </c>
      <c r="AR35" s="119">
        <f t="shared" si="5"/>
        <v>0</v>
      </c>
      <c r="AS35" s="119">
        <f t="shared" si="5"/>
        <v>0</v>
      </c>
      <c r="AT35" s="119"/>
      <c r="AU35" s="281"/>
      <c r="AV35" s="610">
        <f>AV37+AV38</f>
        <v>40</v>
      </c>
      <c r="AW35" s="126"/>
      <c r="AX35" s="126"/>
      <c r="AY35" s="126"/>
      <c r="AZ35" s="126"/>
      <c r="BA35" s="126"/>
      <c r="BB35" s="126"/>
      <c r="BC35" s="126"/>
      <c r="BD35" s="126"/>
      <c r="BE35" s="7">
        <f>AU35+W35</f>
        <v>0</v>
      </c>
    </row>
    <row r="36" spans="1:57" ht="30" customHeight="1" thickBot="1">
      <c r="A36" s="462"/>
      <c r="B36" s="471"/>
      <c r="C36" s="473"/>
      <c r="D36" s="218" t="s">
        <v>18</v>
      </c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44"/>
      <c r="V36" s="240">
        <f t="shared" si="2"/>
        <v>0</v>
      </c>
      <c r="W36" s="240"/>
      <c r="X36" s="119">
        <f>X38</f>
        <v>0</v>
      </c>
      <c r="Y36" s="119">
        <f aca="true" t="shared" si="6" ref="Y36:AS36">Y38</f>
        <v>0</v>
      </c>
      <c r="Z36" s="119">
        <f t="shared" si="6"/>
        <v>0</v>
      </c>
      <c r="AA36" s="119">
        <f t="shared" si="6"/>
        <v>0</v>
      </c>
      <c r="AB36" s="119">
        <f t="shared" si="6"/>
        <v>0</v>
      </c>
      <c r="AC36" s="119">
        <f t="shared" si="6"/>
        <v>0</v>
      </c>
      <c r="AD36" s="119">
        <f t="shared" si="6"/>
        <v>0</v>
      </c>
      <c r="AE36" s="119">
        <f t="shared" si="6"/>
        <v>0</v>
      </c>
      <c r="AF36" s="119">
        <f t="shared" si="6"/>
        <v>0</v>
      </c>
      <c r="AG36" s="119">
        <f t="shared" si="6"/>
        <v>0</v>
      </c>
      <c r="AH36" s="119">
        <f t="shared" si="6"/>
        <v>0</v>
      </c>
      <c r="AI36" s="119">
        <f t="shared" si="6"/>
        <v>0</v>
      </c>
      <c r="AJ36" s="119">
        <f t="shared" si="6"/>
        <v>2</v>
      </c>
      <c r="AK36" s="119">
        <f t="shared" si="6"/>
        <v>0</v>
      </c>
      <c r="AL36" s="119">
        <f t="shared" si="6"/>
        <v>0</v>
      </c>
      <c r="AM36" s="119">
        <f t="shared" si="6"/>
        <v>0</v>
      </c>
      <c r="AN36" s="119">
        <f t="shared" si="6"/>
        <v>4</v>
      </c>
      <c r="AO36" s="119">
        <f t="shared" si="6"/>
        <v>0</v>
      </c>
      <c r="AP36" s="119">
        <f t="shared" si="6"/>
        <v>8</v>
      </c>
      <c r="AQ36" s="119">
        <f t="shared" si="6"/>
        <v>0</v>
      </c>
      <c r="AR36" s="119">
        <f t="shared" si="6"/>
        <v>6</v>
      </c>
      <c r="AS36" s="119">
        <f t="shared" si="6"/>
        <v>0</v>
      </c>
      <c r="AT36" s="119"/>
      <c r="AU36" s="281"/>
      <c r="AV36" s="274">
        <f t="shared" si="3"/>
        <v>20</v>
      </c>
      <c r="AW36" s="126"/>
      <c r="AX36" s="126"/>
      <c r="AY36" s="126"/>
      <c r="AZ36" s="126"/>
      <c r="BA36" s="126"/>
      <c r="BB36" s="126"/>
      <c r="BC36" s="126"/>
      <c r="BD36" s="126"/>
      <c r="BE36" s="7">
        <f>AU36+W36</f>
        <v>0</v>
      </c>
    </row>
    <row r="37" spans="1:57" ht="21.75" customHeight="1" thickBot="1" thickTop="1">
      <c r="A37" s="462"/>
      <c r="B37" s="606" t="s">
        <v>188</v>
      </c>
      <c r="C37" s="604" t="s">
        <v>94</v>
      </c>
      <c r="D37" s="248" t="s">
        <v>18</v>
      </c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6"/>
      <c r="V37" s="240">
        <f>SUM(E37:U37)</f>
        <v>0</v>
      </c>
      <c r="W37" s="240"/>
      <c r="X37" s="249">
        <v>2</v>
      </c>
      <c r="Y37" s="249"/>
      <c r="Z37" s="249">
        <v>2</v>
      </c>
      <c r="AA37" s="249"/>
      <c r="AB37" s="249">
        <v>2</v>
      </c>
      <c r="AC37" s="249"/>
      <c r="AD37" s="249">
        <v>2</v>
      </c>
      <c r="AE37" s="249"/>
      <c r="AF37" s="249">
        <v>2</v>
      </c>
      <c r="AG37" s="249"/>
      <c r="AH37" s="249">
        <v>2</v>
      </c>
      <c r="AI37" s="249"/>
      <c r="AJ37" s="249">
        <v>2</v>
      </c>
      <c r="AK37" s="249"/>
      <c r="AL37" s="249">
        <v>2</v>
      </c>
      <c r="AM37" s="249"/>
      <c r="AN37" s="249">
        <v>2</v>
      </c>
      <c r="AO37" s="249"/>
      <c r="AP37" s="249">
        <v>2</v>
      </c>
      <c r="AQ37" s="249"/>
      <c r="AR37" s="260"/>
      <c r="AS37" s="262"/>
      <c r="AT37" s="278"/>
      <c r="AU37" s="279"/>
      <c r="AV37" s="274">
        <f>SUM(X37:AS37)</f>
        <v>20</v>
      </c>
      <c r="AW37" s="126"/>
      <c r="AX37" s="126"/>
      <c r="AY37" s="126"/>
      <c r="AZ37" s="126"/>
      <c r="BA37" s="126"/>
      <c r="BB37" s="126"/>
      <c r="BC37" s="126"/>
      <c r="BD37" s="126"/>
      <c r="BE37" s="7"/>
    </row>
    <row r="38" spans="1:57" ht="18" customHeight="1" thickBot="1">
      <c r="A38" s="462"/>
      <c r="B38" s="607"/>
      <c r="C38" s="605"/>
      <c r="D38" s="248" t="s">
        <v>279</v>
      </c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6"/>
      <c r="V38" s="240">
        <f t="shared" si="2"/>
        <v>0</v>
      </c>
      <c r="W38" s="240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>
        <v>2</v>
      </c>
      <c r="AK38" s="249"/>
      <c r="AL38" s="249"/>
      <c r="AM38" s="249"/>
      <c r="AN38" s="249">
        <v>4</v>
      </c>
      <c r="AO38" s="249"/>
      <c r="AP38" s="249">
        <v>8</v>
      </c>
      <c r="AQ38" s="249"/>
      <c r="AR38" s="260">
        <v>6</v>
      </c>
      <c r="AS38" s="262"/>
      <c r="AT38" s="278"/>
      <c r="AU38" s="279"/>
      <c r="AV38" s="274">
        <f t="shared" si="3"/>
        <v>20</v>
      </c>
      <c r="AW38" s="126"/>
      <c r="AX38" s="126"/>
      <c r="AY38" s="126"/>
      <c r="AZ38" s="126"/>
      <c r="BA38" s="126"/>
      <c r="BB38" s="126"/>
      <c r="BC38" s="126"/>
      <c r="BD38" s="126"/>
      <c r="BE38" s="7"/>
    </row>
    <row r="39" spans="1:57" ht="15.75" customHeight="1" thickBot="1">
      <c r="A39" s="1"/>
      <c r="B39" s="464" t="s">
        <v>189</v>
      </c>
      <c r="C39" s="465"/>
      <c r="D39" s="466"/>
      <c r="E39" s="615">
        <f>SUM(E17:E23,E26:E33,E38)</f>
        <v>36</v>
      </c>
      <c r="F39" s="615">
        <f>SUM(F17:F23,F26:F33,F38)</f>
        <v>36</v>
      </c>
      <c r="G39" s="615">
        <f>SUM(G17:G23,G26:G33,G38)</f>
        <v>36</v>
      </c>
      <c r="H39" s="615">
        <f>SUM(H17:H23,H26:H33,H38)</f>
        <v>36</v>
      </c>
      <c r="I39" s="615">
        <f>SUM(I17:I23,I26:I33,I38)</f>
        <v>36</v>
      </c>
      <c r="J39" s="615">
        <f>SUM(J17:J23,J26:J33,J38)</f>
        <v>36</v>
      </c>
      <c r="K39" s="615">
        <f>SUM(K17:K23,K26:K33,K38)</f>
        <v>36</v>
      </c>
      <c r="L39" s="615">
        <f>SUM(L17:L23,L26:L33,L38)</f>
        <v>36</v>
      </c>
      <c r="M39" s="615">
        <f>SUM(M17:M23,M26:M33,M38)</f>
        <v>36</v>
      </c>
      <c r="N39" s="615">
        <f>SUM(N17:N23,N26:N33,N38)</f>
        <v>36</v>
      </c>
      <c r="O39" s="615">
        <f>SUM(O17:O23,O26:O33,O38)</f>
        <v>36</v>
      </c>
      <c r="P39" s="615">
        <f>SUM(P17:P23,P26:P33,P38)</f>
        <v>36</v>
      </c>
      <c r="Q39" s="615">
        <f>SUM(Q17:Q23,Q26:Q33,Q38)</f>
        <v>36</v>
      </c>
      <c r="R39" s="615">
        <f>SUM(R17:R23,R26:R33,R38)</f>
        <v>36</v>
      </c>
      <c r="S39" s="615">
        <f>SUM(S17:S23,S26:S33,S38)</f>
        <v>36</v>
      </c>
      <c r="T39" s="615">
        <f>SUM(T17:T23,T26:T33,T38)</f>
        <v>36</v>
      </c>
      <c r="U39" s="615">
        <f>SUM(U17:U23,U26:U33,U38)</f>
        <v>36</v>
      </c>
      <c r="V39" s="616">
        <v>612</v>
      </c>
      <c r="W39" s="241"/>
      <c r="X39" s="613">
        <f>X16+X24+X35</f>
        <v>36</v>
      </c>
      <c r="Y39" s="613">
        <f aca="true" t="shared" si="7" ref="Y39:AS39">Y16+Y24+Y35</f>
        <v>36</v>
      </c>
      <c r="Z39" s="613">
        <f t="shared" si="7"/>
        <v>36</v>
      </c>
      <c r="AA39" s="613">
        <f t="shared" si="7"/>
        <v>36</v>
      </c>
      <c r="AB39" s="613">
        <f t="shared" si="7"/>
        <v>36</v>
      </c>
      <c r="AC39" s="613">
        <f t="shared" si="7"/>
        <v>36</v>
      </c>
      <c r="AD39" s="613">
        <f t="shared" si="7"/>
        <v>36</v>
      </c>
      <c r="AE39" s="613">
        <f t="shared" si="7"/>
        <v>36</v>
      </c>
      <c r="AF39" s="613">
        <f t="shared" si="7"/>
        <v>36</v>
      </c>
      <c r="AG39" s="613">
        <f t="shared" si="7"/>
        <v>36</v>
      </c>
      <c r="AH39" s="613">
        <f t="shared" si="7"/>
        <v>36</v>
      </c>
      <c r="AI39" s="613">
        <f t="shared" si="7"/>
        <v>36</v>
      </c>
      <c r="AJ39" s="613">
        <f t="shared" si="7"/>
        <v>34</v>
      </c>
      <c r="AK39" s="613">
        <f t="shared" si="7"/>
        <v>36</v>
      </c>
      <c r="AL39" s="613">
        <f t="shared" si="7"/>
        <v>36</v>
      </c>
      <c r="AM39" s="613">
        <f t="shared" si="7"/>
        <v>36</v>
      </c>
      <c r="AN39" s="613">
        <f t="shared" si="7"/>
        <v>32</v>
      </c>
      <c r="AO39" s="613">
        <f t="shared" si="7"/>
        <v>36</v>
      </c>
      <c r="AP39" s="613">
        <f t="shared" si="7"/>
        <v>28</v>
      </c>
      <c r="AQ39" s="613">
        <f t="shared" si="7"/>
        <v>36</v>
      </c>
      <c r="AR39" s="613">
        <f t="shared" si="7"/>
        <v>30</v>
      </c>
      <c r="AS39" s="613">
        <f t="shared" si="7"/>
        <v>36</v>
      </c>
      <c r="AT39" s="613">
        <f>SUM(AT17:AT23,AT27:AT34,AT38)</f>
        <v>36</v>
      </c>
      <c r="AU39" s="613">
        <f>SUM(AU17:AU23,AU27:AU34,AU38)</f>
        <v>36</v>
      </c>
      <c r="AV39" s="239">
        <f>SUM(X39:AU39)</f>
        <v>844</v>
      </c>
      <c r="AW39" s="129"/>
      <c r="AX39" s="129"/>
      <c r="AY39" s="129"/>
      <c r="AZ39" s="129"/>
      <c r="BA39" s="129"/>
      <c r="BB39" s="129"/>
      <c r="BC39" s="129"/>
      <c r="BD39" s="129"/>
      <c r="BE39" s="7">
        <f>AU39+W39</f>
        <v>36</v>
      </c>
    </row>
    <row r="40" spans="2:57" ht="15.75" thickBot="1">
      <c r="B40" s="467" t="s">
        <v>20</v>
      </c>
      <c r="C40" s="468"/>
      <c r="D40" s="469"/>
      <c r="E40" s="615">
        <v>0</v>
      </c>
      <c r="F40" s="615">
        <v>0</v>
      </c>
      <c r="G40" s="615">
        <v>0</v>
      </c>
      <c r="H40" s="615">
        <v>0</v>
      </c>
      <c r="I40" s="615">
        <v>0</v>
      </c>
      <c r="J40" s="615">
        <v>0</v>
      </c>
      <c r="K40" s="615">
        <v>0</v>
      </c>
      <c r="L40" s="615">
        <v>0</v>
      </c>
      <c r="M40" s="615">
        <v>0</v>
      </c>
      <c r="N40" s="615">
        <v>0</v>
      </c>
      <c r="O40" s="615">
        <v>0</v>
      </c>
      <c r="P40" s="615">
        <v>0</v>
      </c>
      <c r="Q40" s="615">
        <v>0</v>
      </c>
      <c r="R40" s="615">
        <v>0</v>
      </c>
      <c r="S40" s="615">
        <v>0</v>
      </c>
      <c r="T40" s="615">
        <v>0</v>
      </c>
      <c r="U40" s="615">
        <v>0</v>
      </c>
      <c r="V40" s="616"/>
      <c r="W40" s="241"/>
      <c r="X40" s="614">
        <f>X36</f>
        <v>0</v>
      </c>
      <c r="Y40" s="614">
        <f aca="true" t="shared" si="8" ref="Y40:AS40">Y36</f>
        <v>0</v>
      </c>
      <c r="Z40" s="614">
        <f t="shared" si="8"/>
        <v>0</v>
      </c>
      <c r="AA40" s="614">
        <f t="shared" si="8"/>
        <v>0</v>
      </c>
      <c r="AB40" s="614">
        <f t="shared" si="8"/>
        <v>0</v>
      </c>
      <c r="AC40" s="614">
        <f t="shared" si="8"/>
        <v>0</v>
      </c>
      <c r="AD40" s="614">
        <f t="shared" si="8"/>
        <v>0</v>
      </c>
      <c r="AE40" s="614">
        <f t="shared" si="8"/>
        <v>0</v>
      </c>
      <c r="AF40" s="614">
        <f t="shared" si="8"/>
        <v>0</v>
      </c>
      <c r="AG40" s="614">
        <f t="shared" si="8"/>
        <v>0</v>
      </c>
      <c r="AH40" s="614">
        <f t="shared" si="8"/>
        <v>0</v>
      </c>
      <c r="AI40" s="614">
        <f t="shared" si="8"/>
        <v>0</v>
      </c>
      <c r="AJ40" s="614">
        <f t="shared" si="8"/>
        <v>2</v>
      </c>
      <c r="AK40" s="614">
        <f t="shared" si="8"/>
        <v>0</v>
      </c>
      <c r="AL40" s="614">
        <f t="shared" si="8"/>
        <v>0</v>
      </c>
      <c r="AM40" s="614">
        <f t="shared" si="8"/>
        <v>0</v>
      </c>
      <c r="AN40" s="614">
        <f t="shared" si="8"/>
        <v>4</v>
      </c>
      <c r="AO40" s="614">
        <f t="shared" si="8"/>
        <v>0</v>
      </c>
      <c r="AP40" s="614">
        <f t="shared" si="8"/>
        <v>8</v>
      </c>
      <c r="AQ40" s="614">
        <f t="shared" si="8"/>
        <v>0</v>
      </c>
      <c r="AR40" s="614">
        <f t="shared" si="8"/>
        <v>6</v>
      </c>
      <c r="AS40" s="614">
        <f t="shared" si="8"/>
        <v>0</v>
      </c>
      <c r="AT40" s="282"/>
      <c r="AU40" s="283"/>
      <c r="AV40" s="274">
        <f>SUM(X40:AU40)</f>
        <v>20</v>
      </c>
      <c r="AW40" s="129"/>
      <c r="AX40" s="129"/>
      <c r="AY40" s="129"/>
      <c r="AZ40" s="129"/>
      <c r="BA40" s="129"/>
      <c r="BB40" s="129"/>
      <c r="BC40" s="129"/>
      <c r="BD40" s="129"/>
      <c r="BE40" s="7">
        <f>AU40+W40</f>
        <v>0</v>
      </c>
    </row>
    <row r="41" spans="2:57" ht="15.75" thickBot="1">
      <c r="B41" s="467" t="s">
        <v>21</v>
      </c>
      <c r="C41" s="468"/>
      <c r="D41" s="469"/>
      <c r="E41" s="150">
        <f>SUM(E17:E23,E26:E38)</f>
        <v>36</v>
      </c>
      <c r="F41" s="150">
        <f>SUM(F17:F23,F26:F38)</f>
        <v>36</v>
      </c>
      <c r="G41" s="150">
        <f>SUM(G17:G23,G26:G38)</f>
        <v>36</v>
      </c>
      <c r="H41" s="150">
        <f>SUM(H17:H23,H26:H38)</f>
        <v>36</v>
      </c>
      <c r="I41" s="150">
        <f>SUM(I17:I23,I26:I38)</f>
        <v>36</v>
      </c>
      <c r="J41" s="150">
        <f>SUM(J17:J23,J26:J38)</f>
        <v>36</v>
      </c>
      <c r="K41" s="150">
        <f>SUM(K17:K23,K26:K38)</f>
        <v>36</v>
      </c>
      <c r="L41" s="150">
        <f>SUM(L17:L23,L26:L38)</f>
        <v>36</v>
      </c>
      <c r="M41" s="150">
        <f>SUM(M17:M23,M26:M38)</f>
        <v>36</v>
      </c>
      <c r="N41" s="150">
        <f>SUM(N17:N23,N26:N38)</f>
        <v>36</v>
      </c>
      <c r="O41" s="150">
        <f>SUM(O17:O23,O26:O38)</f>
        <v>36</v>
      </c>
      <c r="P41" s="150">
        <f>SUM(P17:P23,P26:P38)</f>
        <v>36</v>
      </c>
      <c r="Q41" s="150">
        <f>SUM(Q17:Q23,Q26:Q38)</f>
        <v>36</v>
      </c>
      <c r="R41" s="150">
        <f>SUM(R17:R23,R26:R38)</f>
        <v>36</v>
      </c>
      <c r="S41" s="150">
        <f>SUM(S17:S23,S26:S38)</f>
        <v>36</v>
      </c>
      <c r="T41" s="150">
        <f>SUM(T17:T23,T26:T38)</f>
        <v>36</v>
      </c>
      <c r="U41" s="150">
        <f>SUM(U17:U23,U26:U38)</f>
        <v>36</v>
      </c>
      <c r="V41" s="359">
        <f>SUM(V17:V38)</f>
        <v>612</v>
      </c>
      <c r="W41" s="240"/>
      <c r="X41" s="260">
        <f aca="true" t="shared" si="9" ref="X41:AI41">X39+X40</f>
        <v>36</v>
      </c>
      <c r="Y41" s="260">
        <f t="shared" si="9"/>
        <v>36</v>
      </c>
      <c r="Z41" s="260">
        <f t="shared" si="9"/>
        <v>36</v>
      </c>
      <c r="AA41" s="260">
        <f t="shared" si="9"/>
        <v>36</v>
      </c>
      <c r="AB41" s="260">
        <f t="shared" si="9"/>
        <v>36</v>
      </c>
      <c r="AC41" s="260">
        <f t="shared" si="9"/>
        <v>36</v>
      </c>
      <c r="AD41" s="260">
        <f t="shared" si="9"/>
        <v>36</v>
      </c>
      <c r="AE41" s="260">
        <f t="shared" si="9"/>
        <v>36</v>
      </c>
      <c r="AF41" s="260">
        <f t="shared" si="9"/>
        <v>36</v>
      </c>
      <c r="AG41" s="260">
        <f t="shared" si="9"/>
        <v>36</v>
      </c>
      <c r="AH41" s="260">
        <f t="shared" si="9"/>
        <v>36</v>
      </c>
      <c r="AI41" s="260">
        <f t="shared" si="9"/>
        <v>36</v>
      </c>
      <c r="AJ41" s="260">
        <f>AJ39+AJ40</f>
        <v>36</v>
      </c>
      <c r="AK41" s="260">
        <f aca="true" t="shared" si="10" ref="AK41:AU41">AK39+AK40</f>
        <v>36</v>
      </c>
      <c r="AL41" s="260">
        <f t="shared" si="10"/>
        <v>36</v>
      </c>
      <c r="AM41" s="260">
        <f t="shared" si="10"/>
        <v>36</v>
      </c>
      <c r="AN41" s="260">
        <f t="shared" si="10"/>
        <v>36</v>
      </c>
      <c r="AO41" s="260">
        <f t="shared" si="10"/>
        <v>36</v>
      </c>
      <c r="AP41" s="260">
        <f t="shared" si="10"/>
        <v>36</v>
      </c>
      <c r="AQ41" s="260">
        <f t="shared" si="10"/>
        <v>36</v>
      </c>
      <c r="AR41" s="260">
        <f t="shared" si="10"/>
        <v>36</v>
      </c>
      <c r="AS41" s="260">
        <f t="shared" si="10"/>
        <v>36</v>
      </c>
      <c r="AT41" s="260">
        <f t="shared" si="10"/>
        <v>36</v>
      </c>
      <c r="AU41" s="260">
        <f t="shared" si="10"/>
        <v>36</v>
      </c>
      <c r="AV41" s="239">
        <f>AV16+AV24+AV35</f>
        <v>864</v>
      </c>
      <c r="AW41" s="126"/>
      <c r="AX41" s="126"/>
      <c r="AY41" s="126"/>
      <c r="AZ41" s="126"/>
      <c r="BA41" s="126"/>
      <c r="BB41" s="126"/>
      <c r="BC41" s="126"/>
      <c r="BD41" s="126"/>
      <c r="BE41" s="7">
        <f>AU41+W41</f>
        <v>36</v>
      </c>
    </row>
    <row r="42" spans="2:4" ht="15">
      <c r="B42" s="1"/>
      <c r="C42" s="1"/>
      <c r="D42" s="1"/>
    </row>
  </sheetData>
  <sheetProtection/>
  <mergeCells count="41">
    <mergeCell ref="B37:B38"/>
    <mergeCell ref="C29:C30"/>
    <mergeCell ref="C32:C33"/>
    <mergeCell ref="B32:B33"/>
    <mergeCell ref="B39:D39"/>
    <mergeCell ref="B40:D40"/>
    <mergeCell ref="B41:D41"/>
    <mergeCell ref="B35:B36"/>
    <mergeCell ref="C35:C36"/>
    <mergeCell ref="B24:B25"/>
    <mergeCell ref="C24:C25"/>
    <mergeCell ref="C37:C38"/>
    <mergeCell ref="AS10:AU10"/>
    <mergeCell ref="AW10:AY10"/>
    <mergeCell ref="E11:BD11"/>
    <mergeCell ref="E13:BD13"/>
    <mergeCell ref="A15:A38"/>
    <mergeCell ref="Y10:Z10"/>
    <mergeCell ref="AB10:AD10"/>
    <mergeCell ref="AF10:AI10"/>
    <mergeCell ref="AK10:AM10"/>
    <mergeCell ref="AO10:AQ10"/>
    <mergeCell ref="R10:W10"/>
    <mergeCell ref="A10:A14"/>
    <mergeCell ref="B10:B14"/>
    <mergeCell ref="C10:C14"/>
    <mergeCell ref="D10:D14"/>
    <mergeCell ref="F10:H10"/>
    <mergeCell ref="J10:L10"/>
    <mergeCell ref="BA10:BD10"/>
    <mergeCell ref="AP1:AY1"/>
    <mergeCell ref="AP4:BD4"/>
    <mergeCell ref="C5:AT5"/>
    <mergeCell ref="C6:AW6"/>
    <mergeCell ref="B7:BC7"/>
    <mergeCell ref="C8:AN8"/>
    <mergeCell ref="AO8:AZ8"/>
    <mergeCell ref="X9:AD9"/>
    <mergeCell ref="N10:P10"/>
  </mergeCells>
  <conditionalFormatting sqref="AT40 AT17:AT38">
    <cfRule type="colorScale" priority="70" dxfId="0">
      <colorScale>
        <cfvo type="min" val="0"/>
        <cfvo type="max"/>
        <color rgb="FFFFFF00"/>
        <color theme="9" tint="-0.24997000396251678"/>
      </colorScale>
    </cfRule>
    <cfRule type="dataBar" priority="7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{ef656d20-db5b-4985-8e6c-b9a7ec054367}</x14:id>
        </ext>
      </extLst>
    </cfRule>
  </conditionalFormatting>
  <conditionalFormatting sqref="AT26:AT34">
    <cfRule type="colorScale" priority="86" dxfId="0">
      <colorScale>
        <cfvo type="min" val="0"/>
        <cfvo type="max"/>
        <color rgb="FFFFFF00"/>
        <color theme="9" tint="-0.24997000396251678"/>
      </colorScale>
    </cfRule>
    <cfRule type="dataBar" priority="8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{c238ae49-33e3-43fd-923f-c2184fb3a250}</x14:id>
        </ext>
      </extLst>
    </cfRule>
  </conditionalFormatting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70">
            <colorScale>
              <cfvo type="min" val="0"/>
              <cfvo type="max"/>
              <color rgb="FFFFFF00"/>
              <color theme="9" tint="-0.24997000396251678"/>
            </colorScale>
            <x14:dxf>
              <border/>
            </x14:dxf>
          </x14:cfRule>
          <x14:cfRule type="dataBar" id="{ef656d20-db5b-4985-8e6c-b9a7ec0543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AT40 AT17:AT38</xm:sqref>
        </x14:conditionalFormatting>
        <x14:conditionalFormatting xmlns:xm="http://schemas.microsoft.com/office/excel/2006/main">
          <x14:cfRule type="colorScale" priority="86">
            <colorScale>
              <cfvo type="min" val="0"/>
              <cfvo type="max"/>
              <color rgb="FFFFFF00"/>
              <color theme="9" tint="-0.24997000396251678"/>
            </colorScale>
            <x14:dxf/>
          </x14:cfRule>
          <x14:cfRule type="dataBar" id="{c238ae49-33e3-43fd-923f-c2184fb3a2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AT26:AT34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H154"/>
  <sheetViews>
    <sheetView tabSelected="1" zoomScale="80" zoomScaleNormal="80" zoomScaleSheetLayoutView="100" zoomScalePageLayoutView="0" workbookViewId="0" topLeftCell="A1">
      <selection activeCell="AE55" sqref="AE55"/>
    </sheetView>
  </sheetViews>
  <sheetFormatPr defaultColWidth="9.140625" defaultRowHeight="15"/>
  <cols>
    <col min="1" max="1" width="3.8515625" style="1" customWidth="1"/>
    <col min="2" max="2" width="9.710937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0" width="3.7109375" style="0" customWidth="1"/>
    <col min="21" max="21" width="5.140625" style="0" customWidth="1"/>
    <col min="22" max="22" width="5.421875" style="0" customWidth="1"/>
    <col min="23" max="23" width="4.28125" style="0" customWidth="1"/>
    <col min="24" max="46" width="3.7109375" style="0" customWidth="1"/>
    <col min="47" max="48" width="5.57421875" style="0" customWidth="1"/>
    <col min="49" max="49" width="4.421875" style="0" customWidth="1"/>
    <col min="50" max="58" width="3.7109375" style="0" customWidth="1"/>
    <col min="59" max="59" width="7.8515625" style="0" customWidth="1"/>
    <col min="60" max="60" width="8.00390625" style="0" customWidth="1"/>
  </cols>
  <sheetData>
    <row r="1" spans="42:52" ht="15">
      <c r="AP1" s="445" t="s">
        <v>31</v>
      </c>
      <c r="AQ1" s="445"/>
      <c r="AR1" s="445"/>
      <c r="AS1" s="445"/>
      <c r="AT1" s="445"/>
      <c r="AU1" s="445"/>
      <c r="AV1" s="445"/>
      <c r="AW1" s="445"/>
      <c r="AX1" s="445"/>
      <c r="AY1" s="445"/>
      <c r="AZ1" s="445"/>
    </row>
    <row r="2" spans="42:59" ht="15">
      <c r="AP2" s="18" t="s">
        <v>73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42:59" ht="15">
      <c r="AP3" s="18" t="s">
        <v>37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</row>
    <row r="4" spans="42:58" ht="15">
      <c r="AP4" s="446" t="s">
        <v>277</v>
      </c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</row>
    <row r="5" spans="9:58" ht="15">
      <c r="I5" s="447" t="s">
        <v>32</v>
      </c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18"/>
      <c r="AL5" s="18"/>
      <c r="AM5" s="18"/>
      <c r="AN5" s="18"/>
      <c r="AP5" s="16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59" ht="15">
      <c r="A6" s="491" t="s">
        <v>91</v>
      </c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  <c r="BC6" s="491"/>
      <c r="BD6" s="491"/>
      <c r="BE6" s="491"/>
      <c r="BF6" s="491"/>
      <c r="BG6" s="491"/>
    </row>
    <row r="7" spans="2:56" ht="15">
      <c r="B7" s="448" t="s">
        <v>275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</row>
    <row r="8" spans="2:56" ht="15.75" thickBot="1">
      <c r="B8" s="20"/>
      <c r="C8" s="450" t="s">
        <v>253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48" t="s">
        <v>33</v>
      </c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20"/>
      <c r="BC8" s="20"/>
      <c r="BD8" s="20"/>
    </row>
    <row r="9" spans="2:56" ht="19.5" thickBot="1">
      <c r="B9" s="19" t="s">
        <v>96</v>
      </c>
      <c r="C9" s="19"/>
      <c r="D9" s="19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481" t="s">
        <v>40</v>
      </c>
      <c r="Y9" s="482"/>
      <c r="Z9" s="482"/>
      <c r="AA9" s="482"/>
      <c r="AB9" s="482"/>
      <c r="AC9" s="482"/>
      <c r="AD9" s="483"/>
      <c r="AE9" s="43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9" ht="78.75" customHeight="1" thickBot="1">
      <c r="A10" s="455" t="s">
        <v>0</v>
      </c>
      <c r="B10" s="455" t="s">
        <v>1</v>
      </c>
      <c r="C10" s="492" t="s">
        <v>2</v>
      </c>
      <c r="D10" s="455" t="s">
        <v>3</v>
      </c>
      <c r="E10" s="27" t="s">
        <v>144</v>
      </c>
      <c r="F10" s="443" t="s">
        <v>4</v>
      </c>
      <c r="G10" s="444"/>
      <c r="H10" s="454"/>
      <c r="I10" s="25" t="s">
        <v>145</v>
      </c>
      <c r="J10" s="443" t="s">
        <v>5</v>
      </c>
      <c r="K10" s="444"/>
      <c r="L10" s="454"/>
      <c r="M10" s="25" t="s">
        <v>146</v>
      </c>
      <c r="N10" s="443" t="s">
        <v>6</v>
      </c>
      <c r="O10" s="444"/>
      <c r="P10" s="444"/>
      <c r="Q10" s="454"/>
      <c r="R10" s="157" t="s">
        <v>147</v>
      </c>
      <c r="S10" s="443" t="s">
        <v>7</v>
      </c>
      <c r="T10" s="444"/>
      <c r="U10" s="444"/>
      <c r="V10" s="454"/>
      <c r="W10" s="26" t="s">
        <v>148</v>
      </c>
      <c r="X10" s="26" t="s">
        <v>149</v>
      </c>
      <c r="Y10" s="443" t="s">
        <v>8</v>
      </c>
      <c r="Z10" s="444"/>
      <c r="AA10" s="158" t="s">
        <v>150</v>
      </c>
      <c r="AB10" s="443" t="s">
        <v>9</v>
      </c>
      <c r="AC10" s="444"/>
      <c r="AD10" s="444"/>
      <c r="AE10" s="490"/>
      <c r="AF10" s="159" t="s">
        <v>151</v>
      </c>
      <c r="AG10" s="443" t="s">
        <v>10</v>
      </c>
      <c r="AH10" s="444"/>
      <c r="AI10" s="457"/>
      <c r="AJ10" s="44" t="s">
        <v>152</v>
      </c>
      <c r="AK10" s="444" t="s">
        <v>11</v>
      </c>
      <c r="AL10" s="444"/>
      <c r="AM10" s="454"/>
      <c r="AN10" s="27" t="s">
        <v>153</v>
      </c>
      <c r="AO10" s="443" t="s">
        <v>12</v>
      </c>
      <c r="AP10" s="444"/>
      <c r="AQ10" s="444"/>
      <c r="AR10" s="490"/>
      <c r="AS10" s="24" t="s">
        <v>154</v>
      </c>
      <c r="AT10" s="443" t="s">
        <v>13</v>
      </c>
      <c r="AU10" s="444"/>
      <c r="AV10" s="444"/>
      <c r="AW10" s="31" t="s">
        <v>155</v>
      </c>
      <c r="AX10" s="443" t="s">
        <v>14</v>
      </c>
      <c r="AY10" s="444"/>
      <c r="AZ10" s="454"/>
      <c r="BA10" s="28" t="s">
        <v>156</v>
      </c>
      <c r="BB10" s="443" t="s">
        <v>15</v>
      </c>
      <c r="BC10" s="444"/>
      <c r="BD10" s="444"/>
      <c r="BE10" s="489"/>
      <c r="BF10" s="45" t="s">
        <v>157</v>
      </c>
      <c r="BG10" s="29" t="s">
        <v>34</v>
      </c>
    </row>
    <row r="11" spans="1:59" ht="16.5" thickBot="1">
      <c r="A11" s="455"/>
      <c r="B11" s="455"/>
      <c r="C11" s="492"/>
      <c r="D11" s="455"/>
      <c r="E11" s="459" t="s">
        <v>16</v>
      </c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9"/>
    </row>
    <row r="12" spans="1:59" ht="19.5" customHeight="1" thickBot="1">
      <c r="A12" s="455"/>
      <c r="B12" s="455"/>
      <c r="C12" s="492"/>
      <c r="D12" s="455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53</v>
      </c>
      <c r="W12" s="47">
        <v>54</v>
      </c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3">
        <v>11</v>
      </c>
      <c r="AI12" s="2">
        <v>12</v>
      </c>
      <c r="AJ12" s="2">
        <v>13</v>
      </c>
      <c r="AK12" s="2">
        <v>14</v>
      </c>
      <c r="AL12" s="2">
        <v>15</v>
      </c>
      <c r="AM12" s="3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2">
        <v>25</v>
      </c>
      <c r="AW12" s="2">
        <v>26</v>
      </c>
      <c r="AX12" s="2">
        <v>27</v>
      </c>
      <c r="AY12" s="2">
        <v>28</v>
      </c>
      <c r="AZ12" s="46">
        <v>29</v>
      </c>
      <c r="BA12" s="2">
        <v>30</v>
      </c>
      <c r="BB12" s="2">
        <v>31</v>
      </c>
      <c r="BC12" s="2">
        <v>32</v>
      </c>
      <c r="BD12" s="2">
        <v>33</v>
      </c>
      <c r="BE12" s="2">
        <v>34</v>
      </c>
      <c r="BF12" s="8">
        <v>35</v>
      </c>
      <c r="BG12" s="10"/>
    </row>
    <row r="13" spans="1:59" ht="19.5" customHeight="1" thickBot="1">
      <c r="A13" s="455"/>
      <c r="B13" s="455"/>
      <c r="C13" s="492"/>
      <c r="D13" s="455"/>
      <c r="E13" s="477" t="s">
        <v>17</v>
      </c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10"/>
    </row>
    <row r="14" spans="1:59" ht="19.5" customHeight="1" thickBot="1">
      <c r="A14" s="455"/>
      <c r="B14" s="455"/>
      <c r="C14" s="492"/>
      <c r="D14" s="455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116">
        <v>11</v>
      </c>
      <c r="P14" s="116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60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36">
        <v>37</v>
      </c>
      <c r="AP14" s="48">
        <v>38</v>
      </c>
      <c r="AQ14" s="48">
        <v>39</v>
      </c>
      <c r="AR14" s="48">
        <v>40</v>
      </c>
      <c r="AS14" s="48">
        <v>41</v>
      </c>
      <c r="AT14" s="48">
        <v>42</v>
      </c>
      <c r="AU14" s="124">
        <v>43</v>
      </c>
      <c r="AV14" s="49">
        <v>44</v>
      </c>
      <c r="AW14" s="37">
        <v>45</v>
      </c>
      <c r="AX14" s="37">
        <v>46</v>
      </c>
      <c r="AY14" s="37">
        <v>47</v>
      </c>
      <c r="AZ14" s="4">
        <v>48</v>
      </c>
      <c r="BA14" s="4">
        <v>49</v>
      </c>
      <c r="BB14" s="4">
        <v>50</v>
      </c>
      <c r="BC14" s="4">
        <v>51</v>
      </c>
      <c r="BD14" s="39">
        <v>52</v>
      </c>
      <c r="BE14" s="39">
        <v>53</v>
      </c>
      <c r="BF14" s="39">
        <v>54</v>
      </c>
      <c r="BG14" s="11"/>
    </row>
    <row r="15" spans="1:60" ht="33.75" customHeight="1" thickBot="1">
      <c r="A15" s="478"/>
      <c r="B15" s="237" t="s">
        <v>47</v>
      </c>
      <c r="C15" s="314" t="s">
        <v>48</v>
      </c>
      <c r="D15" s="35" t="s">
        <v>18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128"/>
      <c r="V15" s="284"/>
      <c r="W15" s="130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148"/>
      <c r="AV15" s="149"/>
      <c r="AW15" s="127"/>
      <c r="AX15" s="126"/>
      <c r="AY15" s="126"/>
      <c r="AZ15" s="126"/>
      <c r="BA15" s="126"/>
      <c r="BB15" s="126"/>
      <c r="BC15" s="126"/>
      <c r="BD15" s="126"/>
      <c r="BE15" s="126"/>
      <c r="BF15" s="136"/>
      <c r="BG15" s="140">
        <f>W15+AW15</f>
        <v>0</v>
      </c>
      <c r="BH15" s="139"/>
    </row>
    <row r="16" spans="1:60" ht="59.25" customHeight="1" thickBot="1">
      <c r="A16" s="478"/>
      <c r="B16" s="235" t="s">
        <v>62</v>
      </c>
      <c r="C16" s="315" t="s">
        <v>55</v>
      </c>
      <c r="D16" s="131" t="s">
        <v>18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28"/>
      <c r="V16" s="284"/>
      <c r="W16" s="130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48"/>
      <c r="AV16" s="149"/>
      <c r="AW16" s="127"/>
      <c r="AX16" s="126"/>
      <c r="AY16" s="126"/>
      <c r="AZ16" s="126"/>
      <c r="BA16" s="126"/>
      <c r="BB16" s="126"/>
      <c r="BC16" s="126"/>
      <c r="BD16" s="126"/>
      <c r="BE16" s="126"/>
      <c r="BF16" s="136"/>
      <c r="BG16" s="140">
        <f>W16+AW16</f>
        <v>0</v>
      </c>
      <c r="BH16" s="139"/>
    </row>
    <row r="17" spans="1:60" s="14" customFormat="1" ht="18" customHeight="1" thickBot="1">
      <c r="A17" s="478"/>
      <c r="B17" s="264" t="s">
        <v>86</v>
      </c>
      <c r="C17" s="316" t="s">
        <v>25</v>
      </c>
      <c r="D17" s="68" t="s">
        <v>18</v>
      </c>
      <c r="E17" s="138">
        <v>4</v>
      </c>
      <c r="F17" s="138">
        <v>4</v>
      </c>
      <c r="G17" s="138">
        <v>3</v>
      </c>
      <c r="H17" s="138">
        <v>4</v>
      </c>
      <c r="I17" s="138">
        <v>3</v>
      </c>
      <c r="J17" s="138">
        <v>4</v>
      </c>
      <c r="K17" s="265"/>
      <c r="L17" s="265"/>
      <c r="M17" s="265"/>
      <c r="N17" s="138">
        <v>4</v>
      </c>
      <c r="O17" s="265"/>
      <c r="P17" s="265"/>
      <c r="Q17" s="265"/>
      <c r="R17" s="138">
        <v>4</v>
      </c>
      <c r="S17" s="138">
        <v>3</v>
      </c>
      <c r="T17" s="138">
        <v>3</v>
      </c>
      <c r="U17" s="243"/>
      <c r="V17" s="284">
        <f>SUM(E17:J17,N17,R17:T17)</f>
        <v>36</v>
      </c>
      <c r="W17" s="130"/>
      <c r="X17" s="63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272"/>
      <c r="AM17" s="272"/>
      <c r="AN17" s="272"/>
      <c r="AO17" s="272"/>
      <c r="AP17" s="272"/>
      <c r="AQ17" s="272"/>
      <c r="AR17" s="272"/>
      <c r="AS17" s="135"/>
      <c r="AT17" s="135"/>
      <c r="AU17" s="244"/>
      <c r="AV17" s="149">
        <f>SUM(X17:AK17,AS17:AT17)</f>
        <v>0</v>
      </c>
      <c r="AW17" s="127"/>
      <c r="AX17" s="126"/>
      <c r="AY17" s="126"/>
      <c r="AZ17" s="126"/>
      <c r="BA17" s="126"/>
      <c r="BB17" s="126"/>
      <c r="BC17" s="126"/>
      <c r="BD17" s="126"/>
      <c r="BE17" s="126"/>
      <c r="BF17" s="136"/>
      <c r="BG17" s="140">
        <f>W17+AW17</f>
        <v>0</v>
      </c>
      <c r="BH17" s="143"/>
    </row>
    <row r="18" spans="1:60" s="14" customFormat="1" ht="33" customHeight="1" thickBot="1">
      <c r="A18" s="478"/>
      <c r="B18" s="512" t="s">
        <v>63</v>
      </c>
      <c r="C18" s="510" t="s">
        <v>190</v>
      </c>
      <c r="D18" s="68" t="s">
        <v>18</v>
      </c>
      <c r="E18" s="138">
        <v>2</v>
      </c>
      <c r="F18" s="138">
        <v>2</v>
      </c>
      <c r="G18" s="138">
        <v>2</v>
      </c>
      <c r="H18" s="138">
        <v>2</v>
      </c>
      <c r="I18" s="138">
        <v>2</v>
      </c>
      <c r="J18" s="138">
        <v>2</v>
      </c>
      <c r="K18" s="265"/>
      <c r="L18" s="265"/>
      <c r="M18" s="265"/>
      <c r="N18" s="138">
        <v>2</v>
      </c>
      <c r="O18" s="265"/>
      <c r="P18" s="265"/>
      <c r="Q18" s="265"/>
      <c r="R18" s="138">
        <v>2</v>
      </c>
      <c r="S18" s="138">
        <v>2</v>
      </c>
      <c r="T18" s="138">
        <v>2</v>
      </c>
      <c r="U18" s="243"/>
      <c r="V18" s="284">
        <f aca="true" t="shared" si="0" ref="V18:V48">SUM(E18:J18,N18,R18:T18)</f>
        <v>20</v>
      </c>
      <c r="W18" s="130"/>
      <c r="X18" s="63">
        <v>2</v>
      </c>
      <c r="Y18" s="61">
        <v>2</v>
      </c>
      <c r="Z18" s="61">
        <v>2</v>
      </c>
      <c r="AA18" s="61">
        <v>2</v>
      </c>
      <c r="AB18" s="61">
        <v>2</v>
      </c>
      <c r="AC18" s="61">
        <v>2</v>
      </c>
      <c r="AD18" s="61">
        <v>2</v>
      </c>
      <c r="AE18" s="61">
        <v>2</v>
      </c>
      <c r="AF18" s="61">
        <v>2</v>
      </c>
      <c r="AG18" s="61">
        <v>2</v>
      </c>
      <c r="AH18" s="61">
        <v>2</v>
      </c>
      <c r="AI18" s="61">
        <v>2</v>
      </c>
      <c r="AJ18" s="61">
        <v>2</v>
      </c>
      <c r="AK18" s="61">
        <v>2</v>
      </c>
      <c r="AL18" s="272"/>
      <c r="AM18" s="272"/>
      <c r="AN18" s="272"/>
      <c r="AO18" s="272"/>
      <c r="AP18" s="272"/>
      <c r="AQ18" s="272"/>
      <c r="AR18" s="272"/>
      <c r="AS18" s="135">
        <v>2</v>
      </c>
      <c r="AT18" s="135">
        <v>2</v>
      </c>
      <c r="AU18" s="244"/>
      <c r="AV18" s="149">
        <f aca="true" t="shared" si="1" ref="AV18:AV51">SUM(X18:AK18,AS18:AT18)</f>
        <v>32</v>
      </c>
      <c r="AW18" s="127"/>
      <c r="AX18" s="126"/>
      <c r="AY18" s="126"/>
      <c r="AZ18" s="126"/>
      <c r="BA18" s="126"/>
      <c r="BB18" s="126"/>
      <c r="BC18" s="126"/>
      <c r="BD18" s="126"/>
      <c r="BE18" s="126"/>
      <c r="BF18" s="136"/>
      <c r="BG18" s="140">
        <f>W18+AW18</f>
        <v>0</v>
      </c>
      <c r="BH18" s="143"/>
    </row>
    <row r="19" spans="1:60" s="14" customFormat="1" ht="22.5" customHeight="1" thickBot="1">
      <c r="A19" s="478"/>
      <c r="B19" s="513"/>
      <c r="C19" s="511"/>
      <c r="D19" s="68" t="s">
        <v>213</v>
      </c>
      <c r="E19" s="138"/>
      <c r="F19" s="138"/>
      <c r="G19" s="138"/>
      <c r="H19" s="138"/>
      <c r="I19" s="138"/>
      <c r="J19" s="138"/>
      <c r="K19" s="265"/>
      <c r="L19" s="265"/>
      <c r="M19" s="265"/>
      <c r="N19" s="138"/>
      <c r="O19" s="265"/>
      <c r="P19" s="265"/>
      <c r="Q19" s="265"/>
      <c r="R19" s="138"/>
      <c r="S19" s="138"/>
      <c r="T19" s="138"/>
      <c r="U19" s="243"/>
      <c r="V19" s="284"/>
      <c r="W19" s="130"/>
      <c r="X19" s="63"/>
      <c r="Y19" s="61"/>
      <c r="Z19" s="61"/>
      <c r="AA19" s="61"/>
      <c r="AB19" s="61"/>
      <c r="AC19" s="61"/>
      <c r="AD19" s="61">
        <v>2</v>
      </c>
      <c r="AE19" s="61"/>
      <c r="AF19" s="61"/>
      <c r="AG19" s="61"/>
      <c r="AH19" s="61"/>
      <c r="AI19" s="61"/>
      <c r="AJ19" s="61"/>
      <c r="AK19" s="61"/>
      <c r="AL19" s="272"/>
      <c r="AM19" s="272"/>
      <c r="AN19" s="272"/>
      <c r="AO19" s="272"/>
      <c r="AP19" s="272"/>
      <c r="AQ19" s="272"/>
      <c r="AR19" s="272"/>
      <c r="AS19" s="135"/>
      <c r="AT19" s="135"/>
      <c r="AU19" s="244"/>
      <c r="AV19" s="149">
        <f t="shared" si="1"/>
        <v>2</v>
      </c>
      <c r="AW19" s="127"/>
      <c r="AX19" s="126"/>
      <c r="AY19" s="126"/>
      <c r="AZ19" s="126"/>
      <c r="BA19" s="126"/>
      <c r="BB19" s="126"/>
      <c r="BC19" s="126"/>
      <c r="BD19" s="126"/>
      <c r="BE19" s="126"/>
      <c r="BF19" s="136"/>
      <c r="BG19" s="140"/>
      <c r="BH19" s="143"/>
    </row>
    <row r="20" spans="1:60" s="14" customFormat="1" ht="22.5" customHeight="1" thickBot="1">
      <c r="A20" s="479"/>
      <c r="B20" s="515" t="s">
        <v>59</v>
      </c>
      <c r="C20" s="514" t="s">
        <v>27</v>
      </c>
      <c r="D20" s="299" t="s">
        <v>18</v>
      </c>
      <c r="E20" s="138">
        <v>2</v>
      </c>
      <c r="F20" s="138">
        <v>2</v>
      </c>
      <c r="G20" s="138">
        <v>2</v>
      </c>
      <c r="H20" s="138">
        <v>2</v>
      </c>
      <c r="I20" s="138">
        <v>2</v>
      </c>
      <c r="J20" s="138">
        <v>2</v>
      </c>
      <c r="K20" s="265"/>
      <c r="L20" s="265"/>
      <c r="M20" s="265"/>
      <c r="N20" s="138">
        <v>2</v>
      </c>
      <c r="O20" s="265"/>
      <c r="P20" s="265"/>
      <c r="Q20" s="265"/>
      <c r="R20" s="138">
        <v>2</v>
      </c>
      <c r="S20" s="138">
        <v>2</v>
      </c>
      <c r="T20" s="138">
        <v>2</v>
      </c>
      <c r="U20" s="243"/>
      <c r="V20" s="284"/>
      <c r="W20" s="130"/>
      <c r="X20" s="63">
        <v>2</v>
      </c>
      <c r="Y20" s="61">
        <v>2</v>
      </c>
      <c r="Z20" s="61">
        <v>2</v>
      </c>
      <c r="AA20" s="61">
        <v>2</v>
      </c>
      <c r="AB20" s="61">
        <v>2</v>
      </c>
      <c r="AC20" s="61">
        <v>2</v>
      </c>
      <c r="AD20" s="61">
        <v>2</v>
      </c>
      <c r="AE20" s="61">
        <v>2</v>
      </c>
      <c r="AF20" s="61">
        <v>2</v>
      </c>
      <c r="AG20" s="61">
        <v>2</v>
      </c>
      <c r="AH20" s="61">
        <v>2</v>
      </c>
      <c r="AI20" s="61">
        <v>2</v>
      </c>
      <c r="AJ20" s="61">
        <v>2</v>
      </c>
      <c r="AK20" s="61">
        <v>2</v>
      </c>
      <c r="AL20" s="272"/>
      <c r="AM20" s="272"/>
      <c r="AN20" s="272"/>
      <c r="AO20" s="272"/>
      <c r="AP20" s="272"/>
      <c r="AQ20" s="272"/>
      <c r="AR20" s="272"/>
      <c r="AS20" s="135">
        <v>2</v>
      </c>
      <c r="AT20" s="135">
        <v>2</v>
      </c>
      <c r="AU20" s="244"/>
      <c r="AV20" s="149">
        <f t="shared" si="1"/>
        <v>32</v>
      </c>
      <c r="AW20" s="127"/>
      <c r="AX20" s="126"/>
      <c r="AY20" s="126"/>
      <c r="AZ20" s="126"/>
      <c r="BA20" s="126"/>
      <c r="BB20" s="126"/>
      <c r="BC20" s="126"/>
      <c r="BD20" s="126"/>
      <c r="BE20" s="126"/>
      <c r="BF20" s="136"/>
      <c r="BG20" s="140"/>
      <c r="BH20" s="143"/>
    </row>
    <row r="21" spans="1:60" ht="18" customHeight="1" thickBot="1">
      <c r="A21" s="479"/>
      <c r="B21" s="515"/>
      <c r="C21" s="514"/>
      <c r="D21" s="299" t="s">
        <v>213</v>
      </c>
      <c r="E21" s="138"/>
      <c r="F21" s="138"/>
      <c r="G21" s="138"/>
      <c r="H21" s="138"/>
      <c r="I21" s="138"/>
      <c r="J21" s="138"/>
      <c r="K21" s="265"/>
      <c r="L21" s="265"/>
      <c r="M21" s="265"/>
      <c r="N21" s="138"/>
      <c r="O21" s="265"/>
      <c r="P21" s="265"/>
      <c r="Q21" s="265"/>
      <c r="R21" s="138"/>
      <c r="S21" s="138"/>
      <c r="T21" s="138"/>
      <c r="U21" s="243"/>
      <c r="V21" s="284">
        <f t="shared" si="0"/>
        <v>0</v>
      </c>
      <c r="W21" s="130"/>
      <c r="X21" s="63"/>
      <c r="Y21" s="61"/>
      <c r="Z21" s="61"/>
      <c r="AA21" s="61"/>
      <c r="AB21" s="61"/>
      <c r="AC21" s="61"/>
      <c r="AD21" s="61"/>
      <c r="AE21" s="61"/>
      <c r="AF21" s="61"/>
      <c r="AG21" s="61">
        <v>2</v>
      </c>
      <c r="AH21" s="61"/>
      <c r="AI21" s="61"/>
      <c r="AJ21" s="61"/>
      <c r="AK21" s="61"/>
      <c r="AL21" s="272"/>
      <c r="AM21" s="272"/>
      <c r="AN21" s="272"/>
      <c r="AO21" s="272"/>
      <c r="AP21" s="272"/>
      <c r="AQ21" s="272"/>
      <c r="AR21" s="272"/>
      <c r="AS21" s="135"/>
      <c r="AT21" s="135"/>
      <c r="AU21" s="244"/>
      <c r="AV21" s="149">
        <f t="shared" si="1"/>
        <v>2</v>
      </c>
      <c r="AW21" s="127"/>
      <c r="AX21" s="126"/>
      <c r="AY21" s="126"/>
      <c r="AZ21" s="126"/>
      <c r="BA21" s="126"/>
      <c r="BB21" s="126"/>
      <c r="BC21" s="126"/>
      <c r="BD21" s="126"/>
      <c r="BE21" s="126"/>
      <c r="BF21" s="136"/>
      <c r="BG21" s="140"/>
      <c r="BH21" s="139"/>
    </row>
    <row r="22" spans="1:60" ht="18" customHeight="1" thickBot="1">
      <c r="A22" s="478"/>
      <c r="B22" s="264" t="s">
        <v>61</v>
      </c>
      <c r="C22" s="316" t="s">
        <v>60</v>
      </c>
      <c r="D22" s="68" t="s">
        <v>18</v>
      </c>
      <c r="E22" s="138"/>
      <c r="F22" s="138"/>
      <c r="G22" s="138"/>
      <c r="H22" s="138"/>
      <c r="I22" s="138"/>
      <c r="J22" s="138"/>
      <c r="K22" s="265"/>
      <c r="L22" s="265"/>
      <c r="M22" s="265"/>
      <c r="N22" s="138"/>
      <c r="O22" s="265"/>
      <c r="P22" s="265"/>
      <c r="Q22" s="265"/>
      <c r="R22" s="138"/>
      <c r="S22" s="138"/>
      <c r="T22" s="138"/>
      <c r="U22" s="243"/>
      <c r="V22" s="284">
        <f t="shared" si="0"/>
        <v>0</v>
      </c>
      <c r="W22" s="130"/>
      <c r="X22" s="63">
        <v>4</v>
      </c>
      <c r="Y22" s="61">
        <v>4</v>
      </c>
      <c r="Z22" s="61">
        <v>4</v>
      </c>
      <c r="AA22" s="61">
        <v>4</v>
      </c>
      <c r="AB22" s="61">
        <v>4</v>
      </c>
      <c r="AC22" s="61">
        <v>4</v>
      </c>
      <c r="AD22" s="61">
        <v>4</v>
      </c>
      <c r="AE22" s="61">
        <v>4</v>
      </c>
      <c r="AF22" s="61">
        <v>4</v>
      </c>
      <c r="AG22" s="61">
        <v>4</v>
      </c>
      <c r="AH22" s="61">
        <v>4</v>
      </c>
      <c r="AI22" s="61">
        <v>4</v>
      </c>
      <c r="AJ22" s="61">
        <v>4</v>
      </c>
      <c r="AK22" s="61">
        <v>4</v>
      </c>
      <c r="AL22" s="272"/>
      <c r="AM22" s="272"/>
      <c r="AN22" s="272"/>
      <c r="AO22" s="272"/>
      <c r="AP22" s="272"/>
      <c r="AQ22" s="272"/>
      <c r="AR22" s="272"/>
      <c r="AS22" s="135">
        <v>5</v>
      </c>
      <c r="AT22" s="135">
        <v>4</v>
      </c>
      <c r="AU22" s="244"/>
      <c r="AV22" s="149">
        <f t="shared" si="1"/>
        <v>65</v>
      </c>
      <c r="AW22" s="127"/>
      <c r="AX22" s="126"/>
      <c r="AY22" s="126"/>
      <c r="AZ22" s="126"/>
      <c r="BA22" s="126"/>
      <c r="BB22" s="126"/>
      <c r="BC22" s="126"/>
      <c r="BD22" s="126"/>
      <c r="BE22" s="126"/>
      <c r="BF22" s="136"/>
      <c r="BG22" s="140"/>
      <c r="BH22" s="139"/>
    </row>
    <row r="23" spans="1:60" ht="31.5" customHeight="1" thickBot="1">
      <c r="A23" s="478"/>
      <c r="B23" s="238" t="s">
        <v>65</v>
      </c>
      <c r="C23" s="317" t="s">
        <v>64</v>
      </c>
      <c r="D23" s="40" t="s">
        <v>18</v>
      </c>
      <c r="E23" s="41"/>
      <c r="F23" s="41"/>
      <c r="G23" s="41"/>
      <c r="H23" s="41"/>
      <c r="I23" s="41"/>
      <c r="J23" s="41"/>
      <c r="K23" s="265"/>
      <c r="L23" s="265"/>
      <c r="M23" s="265"/>
      <c r="N23" s="41"/>
      <c r="O23" s="265"/>
      <c r="P23" s="265"/>
      <c r="Q23" s="265"/>
      <c r="R23" s="41"/>
      <c r="S23" s="41"/>
      <c r="T23" s="41"/>
      <c r="U23" s="282"/>
      <c r="V23" s="284">
        <f t="shared" si="0"/>
        <v>0</v>
      </c>
      <c r="W23" s="130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272"/>
      <c r="AM23" s="272"/>
      <c r="AN23" s="272"/>
      <c r="AO23" s="272"/>
      <c r="AP23" s="272"/>
      <c r="AQ23" s="272"/>
      <c r="AR23" s="272"/>
      <c r="AS23" s="42"/>
      <c r="AT23" s="42"/>
      <c r="AU23" s="244"/>
      <c r="AV23" s="149">
        <f t="shared" si="1"/>
        <v>0</v>
      </c>
      <c r="AW23" s="127"/>
      <c r="AX23" s="126"/>
      <c r="AY23" s="126"/>
      <c r="AZ23" s="126"/>
      <c r="BA23" s="126"/>
      <c r="BB23" s="126"/>
      <c r="BC23" s="126"/>
      <c r="BD23" s="126"/>
      <c r="BE23" s="126"/>
      <c r="BF23" s="136"/>
      <c r="BG23" s="140">
        <f>W23+AW23</f>
        <v>0</v>
      </c>
      <c r="BH23" s="139"/>
    </row>
    <row r="24" spans="1:60" ht="18" customHeight="1" thickBot="1" thickTop="1">
      <c r="A24" s="478"/>
      <c r="B24" s="236" t="s">
        <v>66</v>
      </c>
      <c r="C24" s="318" t="s">
        <v>51</v>
      </c>
      <c r="D24" s="50" t="s">
        <v>18</v>
      </c>
      <c r="E24" s="23">
        <v>7</v>
      </c>
      <c r="F24" s="23">
        <v>8</v>
      </c>
      <c r="G24" s="23">
        <v>7</v>
      </c>
      <c r="H24" s="23">
        <v>8</v>
      </c>
      <c r="I24" s="23">
        <v>7</v>
      </c>
      <c r="J24" s="23">
        <v>8</v>
      </c>
      <c r="K24" s="265"/>
      <c r="L24" s="265"/>
      <c r="M24" s="265"/>
      <c r="N24" s="23">
        <v>7</v>
      </c>
      <c r="O24" s="265"/>
      <c r="P24" s="265"/>
      <c r="Q24" s="265"/>
      <c r="R24" s="23">
        <v>8</v>
      </c>
      <c r="S24" s="23">
        <v>8</v>
      </c>
      <c r="T24" s="23">
        <v>8</v>
      </c>
      <c r="U24" s="243"/>
      <c r="V24" s="284">
        <f t="shared" si="0"/>
        <v>76</v>
      </c>
      <c r="W24" s="130"/>
      <c r="X24" s="63">
        <v>4</v>
      </c>
      <c r="Y24" s="63">
        <v>4</v>
      </c>
      <c r="Z24" s="63">
        <v>4</v>
      </c>
      <c r="AA24" s="63">
        <v>4</v>
      </c>
      <c r="AB24" s="63">
        <v>4</v>
      </c>
      <c r="AC24" s="63">
        <v>4</v>
      </c>
      <c r="AD24" s="63">
        <v>4</v>
      </c>
      <c r="AE24" s="63">
        <v>4</v>
      </c>
      <c r="AF24" s="63">
        <v>4</v>
      </c>
      <c r="AG24" s="63">
        <v>4</v>
      </c>
      <c r="AH24" s="63">
        <v>4</v>
      </c>
      <c r="AI24" s="63">
        <v>4</v>
      </c>
      <c r="AJ24" s="63">
        <v>4</v>
      </c>
      <c r="AK24" s="63">
        <v>4</v>
      </c>
      <c r="AL24" s="272"/>
      <c r="AM24" s="272"/>
      <c r="AN24" s="272"/>
      <c r="AO24" s="272"/>
      <c r="AP24" s="272"/>
      <c r="AQ24" s="272"/>
      <c r="AR24" s="272"/>
      <c r="AS24" s="134">
        <v>8</v>
      </c>
      <c r="AT24" s="134">
        <v>4</v>
      </c>
      <c r="AU24" s="244"/>
      <c r="AV24" s="149">
        <f t="shared" si="1"/>
        <v>68</v>
      </c>
      <c r="AW24" s="127"/>
      <c r="AX24" s="126"/>
      <c r="AY24" s="126"/>
      <c r="AZ24" s="126"/>
      <c r="BA24" s="126"/>
      <c r="BB24" s="126"/>
      <c r="BC24" s="126"/>
      <c r="BD24" s="126"/>
      <c r="BE24" s="126"/>
      <c r="BF24" s="136"/>
      <c r="BG24" s="140">
        <f>W24+AW24</f>
        <v>0</v>
      </c>
      <c r="BH24" s="139"/>
    </row>
    <row r="25" spans="1:60" s="121" customFormat="1" ht="18" customHeight="1" thickBot="1" thickTop="1">
      <c r="A25" s="478"/>
      <c r="B25" s="234" t="s">
        <v>192</v>
      </c>
      <c r="C25" s="319" t="s">
        <v>191</v>
      </c>
      <c r="D25" s="118" t="s">
        <v>18</v>
      </c>
      <c r="E25" s="119"/>
      <c r="F25" s="119"/>
      <c r="G25" s="119"/>
      <c r="H25" s="119"/>
      <c r="I25" s="119"/>
      <c r="J25" s="119"/>
      <c r="K25" s="265"/>
      <c r="L25" s="265"/>
      <c r="M25" s="265"/>
      <c r="N25" s="119"/>
      <c r="O25" s="265"/>
      <c r="P25" s="265"/>
      <c r="Q25" s="265"/>
      <c r="R25" s="119"/>
      <c r="S25" s="119"/>
      <c r="T25" s="119"/>
      <c r="U25" s="282"/>
      <c r="V25" s="284">
        <f t="shared" si="0"/>
        <v>0</v>
      </c>
      <c r="W25" s="13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272"/>
      <c r="AM25" s="272"/>
      <c r="AN25" s="272"/>
      <c r="AO25" s="272"/>
      <c r="AP25" s="272"/>
      <c r="AQ25" s="272"/>
      <c r="AR25" s="272"/>
      <c r="AS25" s="120"/>
      <c r="AT25" s="120"/>
      <c r="AU25" s="244"/>
      <c r="AV25" s="149">
        <f t="shared" si="1"/>
        <v>0</v>
      </c>
      <c r="AW25" s="127"/>
      <c r="AX25" s="126"/>
      <c r="AY25" s="126"/>
      <c r="AZ25" s="126"/>
      <c r="BA25" s="126"/>
      <c r="BB25" s="126"/>
      <c r="BC25" s="126"/>
      <c r="BD25" s="126"/>
      <c r="BE25" s="126"/>
      <c r="BF25" s="136"/>
      <c r="BG25" s="140">
        <f>W25+AW25</f>
        <v>0</v>
      </c>
      <c r="BH25" s="139"/>
    </row>
    <row r="26" spans="1:60" ht="27.75" customHeight="1" thickBot="1" thickTop="1">
      <c r="A26" s="478"/>
      <c r="B26" s="236" t="s">
        <v>70</v>
      </c>
      <c r="C26" s="318" t="s">
        <v>193</v>
      </c>
      <c r="D26" s="12" t="s">
        <v>18</v>
      </c>
      <c r="E26" s="23">
        <v>6</v>
      </c>
      <c r="F26" s="23">
        <v>6</v>
      </c>
      <c r="G26" s="23">
        <v>6</v>
      </c>
      <c r="H26" s="23">
        <v>6</v>
      </c>
      <c r="I26" s="23">
        <v>6</v>
      </c>
      <c r="J26" s="23">
        <v>6</v>
      </c>
      <c r="K26" s="265"/>
      <c r="L26" s="265"/>
      <c r="M26" s="265"/>
      <c r="N26" s="23">
        <v>8</v>
      </c>
      <c r="O26" s="265"/>
      <c r="P26" s="265"/>
      <c r="Q26" s="265"/>
      <c r="R26" s="23">
        <v>8</v>
      </c>
      <c r="S26" s="23">
        <v>6</v>
      </c>
      <c r="T26" s="23">
        <v>8</v>
      </c>
      <c r="U26" s="243">
        <v>18</v>
      </c>
      <c r="V26" s="284">
        <f t="shared" si="0"/>
        <v>66</v>
      </c>
      <c r="W26" s="130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272"/>
      <c r="AM26" s="272"/>
      <c r="AN26" s="272"/>
      <c r="AO26" s="272"/>
      <c r="AP26" s="272"/>
      <c r="AQ26" s="272"/>
      <c r="AR26" s="272"/>
      <c r="AS26" s="134"/>
      <c r="AT26" s="134"/>
      <c r="AU26" s="244"/>
      <c r="AV26" s="149">
        <f t="shared" si="1"/>
        <v>0</v>
      </c>
      <c r="AW26" s="127"/>
      <c r="AX26" s="126"/>
      <c r="AY26" s="126"/>
      <c r="AZ26" s="126"/>
      <c r="BA26" s="126"/>
      <c r="BB26" s="126"/>
      <c r="BC26" s="126"/>
      <c r="BD26" s="126"/>
      <c r="BE26" s="126"/>
      <c r="BF26" s="136"/>
      <c r="BG26" s="140">
        <f>W26+AW26</f>
        <v>0</v>
      </c>
      <c r="BH26" s="139"/>
    </row>
    <row r="27" spans="1:60" ht="24" customHeight="1" thickBot="1" thickTop="1">
      <c r="A27" s="478"/>
      <c r="B27" s="493" t="s">
        <v>195</v>
      </c>
      <c r="C27" s="487" t="s">
        <v>194</v>
      </c>
      <c r="D27" s="12" t="s">
        <v>18</v>
      </c>
      <c r="E27" s="23"/>
      <c r="F27" s="23"/>
      <c r="G27" s="23"/>
      <c r="H27" s="23"/>
      <c r="I27" s="23"/>
      <c r="J27" s="23"/>
      <c r="K27" s="265"/>
      <c r="L27" s="265"/>
      <c r="M27" s="265"/>
      <c r="N27" s="23"/>
      <c r="O27" s="265"/>
      <c r="P27" s="265"/>
      <c r="Q27" s="265"/>
      <c r="R27" s="23"/>
      <c r="S27" s="23"/>
      <c r="T27" s="23"/>
      <c r="U27" s="243"/>
      <c r="V27" s="284">
        <f t="shared" si="0"/>
        <v>0</v>
      </c>
      <c r="W27" s="130"/>
      <c r="X27" s="63">
        <v>4</v>
      </c>
      <c r="Y27" s="63">
        <v>4</v>
      </c>
      <c r="Z27" s="63">
        <v>4</v>
      </c>
      <c r="AA27" s="63">
        <v>4</v>
      </c>
      <c r="AB27" s="63">
        <v>4</v>
      </c>
      <c r="AC27" s="63">
        <v>4</v>
      </c>
      <c r="AD27" s="63">
        <v>4</v>
      </c>
      <c r="AE27" s="63">
        <v>4</v>
      </c>
      <c r="AF27" s="63">
        <v>4</v>
      </c>
      <c r="AG27" s="63">
        <v>4</v>
      </c>
      <c r="AH27" s="63">
        <v>4</v>
      </c>
      <c r="AI27" s="63">
        <v>4</v>
      </c>
      <c r="AJ27" s="63">
        <v>2</v>
      </c>
      <c r="AK27" s="63">
        <v>2</v>
      </c>
      <c r="AL27" s="272"/>
      <c r="AM27" s="272"/>
      <c r="AN27" s="272"/>
      <c r="AO27" s="272"/>
      <c r="AP27" s="272"/>
      <c r="AQ27" s="272"/>
      <c r="AR27" s="272"/>
      <c r="AS27" s="134">
        <v>1</v>
      </c>
      <c r="AT27" s="134">
        <v>2</v>
      </c>
      <c r="AU27" s="244"/>
      <c r="AV27" s="149">
        <f t="shared" si="1"/>
        <v>55</v>
      </c>
      <c r="AW27" s="127"/>
      <c r="AX27" s="126"/>
      <c r="AY27" s="126"/>
      <c r="AZ27" s="126"/>
      <c r="BA27" s="126"/>
      <c r="BB27" s="126"/>
      <c r="BC27" s="126"/>
      <c r="BD27" s="126"/>
      <c r="BE27" s="126"/>
      <c r="BF27" s="136"/>
      <c r="BG27" s="140"/>
      <c r="BH27" s="139"/>
    </row>
    <row r="28" spans="1:60" ht="24" customHeight="1" thickBot="1">
      <c r="A28" s="478"/>
      <c r="B28" s="494"/>
      <c r="C28" s="488"/>
      <c r="D28" s="12" t="s">
        <v>213</v>
      </c>
      <c r="E28" s="23"/>
      <c r="F28" s="23"/>
      <c r="G28" s="23"/>
      <c r="H28" s="23"/>
      <c r="I28" s="23"/>
      <c r="J28" s="23"/>
      <c r="K28" s="265"/>
      <c r="L28" s="265"/>
      <c r="M28" s="265"/>
      <c r="N28" s="23"/>
      <c r="O28" s="265"/>
      <c r="P28" s="265"/>
      <c r="Q28" s="265"/>
      <c r="R28" s="23"/>
      <c r="S28" s="23"/>
      <c r="T28" s="23"/>
      <c r="U28" s="243"/>
      <c r="V28" s="284"/>
      <c r="W28" s="130"/>
      <c r="X28" s="63"/>
      <c r="Y28" s="63"/>
      <c r="Z28" s="63"/>
      <c r="AA28" s="63"/>
      <c r="AB28" s="63"/>
      <c r="AC28" s="63"/>
      <c r="AD28" s="63">
        <v>4</v>
      </c>
      <c r="AE28" s="63"/>
      <c r="AF28" s="63"/>
      <c r="AG28" s="63"/>
      <c r="AH28" s="63"/>
      <c r="AI28" s="63"/>
      <c r="AJ28" s="63"/>
      <c r="AK28" s="63"/>
      <c r="AL28" s="272"/>
      <c r="AM28" s="272"/>
      <c r="AN28" s="272"/>
      <c r="AO28" s="272"/>
      <c r="AP28" s="272"/>
      <c r="AQ28" s="272"/>
      <c r="AR28" s="272"/>
      <c r="AS28" s="134"/>
      <c r="AT28" s="134"/>
      <c r="AU28" s="244"/>
      <c r="AV28" s="149">
        <f t="shared" si="1"/>
        <v>4</v>
      </c>
      <c r="AW28" s="127"/>
      <c r="AX28" s="126"/>
      <c r="AY28" s="126"/>
      <c r="AZ28" s="126"/>
      <c r="BA28" s="126"/>
      <c r="BB28" s="126"/>
      <c r="BC28" s="126"/>
      <c r="BD28" s="126"/>
      <c r="BE28" s="126"/>
      <c r="BF28" s="136"/>
      <c r="BG28" s="140"/>
      <c r="BH28" s="139"/>
    </row>
    <row r="29" spans="1:60" ht="21" customHeight="1" thickBot="1" thickTop="1">
      <c r="A29" s="478"/>
      <c r="B29" s="493" t="s">
        <v>98</v>
      </c>
      <c r="C29" s="487" t="s">
        <v>196</v>
      </c>
      <c r="D29" s="12" t="s">
        <v>18</v>
      </c>
      <c r="E29" s="23">
        <v>5</v>
      </c>
      <c r="F29" s="23">
        <v>6</v>
      </c>
      <c r="G29" s="23">
        <v>5</v>
      </c>
      <c r="H29" s="23">
        <v>6</v>
      </c>
      <c r="I29" s="23">
        <v>5</v>
      </c>
      <c r="J29" s="23">
        <v>6</v>
      </c>
      <c r="K29" s="265"/>
      <c r="L29" s="265"/>
      <c r="M29" s="265"/>
      <c r="N29" s="23">
        <v>5</v>
      </c>
      <c r="O29" s="265"/>
      <c r="P29" s="265"/>
      <c r="Q29" s="265"/>
      <c r="R29" s="23">
        <v>6</v>
      </c>
      <c r="S29" s="23">
        <v>5</v>
      </c>
      <c r="T29" s="23">
        <v>5</v>
      </c>
      <c r="U29" s="243">
        <v>18</v>
      </c>
      <c r="V29" s="284">
        <f t="shared" si="0"/>
        <v>54</v>
      </c>
      <c r="W29" s="130"/>
      <c r="X29" s="63">
        <v>2</v>
      </c>
      <c r="Y29" s="63">
        <v>2</v>
      </c>
      <c r="Z29" s="63">
        <v>2</v>
      </c>
      <c r="AA29" s="63">
        <v>4</v>
      </c>
      <c r="AB29" s="63">
        <v>2</v>
      </c>
      <c r="AC29" s="63">
        <v>4</v>
      </c>
      <c r="AD29" s="63">
        <v>2</v>
      </c>
      <c r="AE29" s="63">
        <v>4</v>
      </c>
      <c r="AF29" s="63">
        <v>2</v>
      </c>
      <c r="AG29" s="63">
        <v>4</v>
      </c>
      <c r="AH29" s="63">
        <v>2</v>
      </c>
      <c r="AI29" s="63">
        <v>4</v>
      </c>
      <c r="AJ29" s="63">
        <v>2</v>
      </c>
      <c r="AK29" s="63">
        <v>2</v>
      </c>
      <c r="AL29" s="272"/>
      <c r="AM29" s="272"/>
      <c r="AN29" s="272"/>
      <c r="AO29" s="272"/>
      <c r="AP29" s="272"/>
      <c r="AQ29" s="272"/>
      <c r="AR29" s="272"/>
      <c r="AS29" s="134">
        <v>2</v>
      </c>
      <c r="AT29" s="134">
        <v>2</v>
      </c>
      <c r="AU29" s="244"/>
      <c r="AV29" s="149">
        <f t="shared" si="1"/>
        <v>42</v>
      </c>
      <c r="AW29" s="127"/>
      <c r="AX29" s="126"/>
      <c r="AY29" s="126"/>
      <c r="AZ29" s="126"/>
      <c r="BA29" s="126"/>
      <c r="BB29" s="126"/>
      <c r="BC29" s="126"/>
      <c r="BD29" s="126"/>
      <c r="BE29" s="126"/>
      <c r="BF29" s="136"/>
      <c r="BG29" s="140"/>
      <c r="BH29" s="139"/>
    </row>
    <row r="30" spans="1:60" ht="16.5" customHeight="1" thickBot="1">
      <c r="A30" s="478"/>
      <c r="B30" s="503"/>
      <c r="C30" s="502"/>
      <c r="D30" s="300" t="s">
        <v>213</v>
      </c>
      <c r="E30" s="23"/>
      <c r="F30" s="23"/>
      <c r="G30" s="23"/>
      <c r="H30" s="23"/>
      <c r="I30" s="23"/>
      <c r="J30" s="23"/>
      <c r="K30" s="265"/>
      <c r="L30" s="265"/>
      <c r="M30" s="265"/>
      <c r="N30" s="23"/>
      <c r="O30" s="265"/>
      <c r="P30" s="265"/>
      <c r="Q30" s="265"/>
      <c r="R30" s="23"/>
      <c r="S30" s="23"/>
      <c r="T30" s="23"/>
      <c r="U30" s="243"/>
      <c r="V30" s="284"/>
      <c r="W30" s="130"/>
      <c r="X30" s="63"/>
      <c r="Y30" s="63"/>
      <c r="Z30" s="63"/>
      <c r="AA30" s="63"/>
      <c r="AB30" s="63"/>
      <c r="AC30" s="63"/>
      <c r="AD30" s="63">
        <v>4</v>
      </c>
      <c r="AE30" s="63"/>
      <c r="AF30" s="63"/>
      <c r="AG30" s="63"/>
      <c r="AH30" s="63"/>
      <c r="AI30" s="63"/>
      <c r="AJ30" s="63"/>
      <c r="AK30" s="63"/>
      <c r="AL30" s="272"/>
      <c r="AM30" s="272"/>
      <c r="AN30" s="272"/>
      <c r="AO30" s="272"/>
      <c r="AP30" s="272"/>
      <c r="AQ30" s="272"/>
      <c r="AR30" s="272"/>
      <c r="AS30" s="134"/>
      <c r="AT30" s="134"/>
      <c r="AU30" s="244"/>
      <c r="AV30" s="149">
        <f t="shared" si="1"/>
        <v>4</v>
      </c>
      <c r="AW30" s="127"/>
      <c r="AX30" s="126"/>
      <c r="AY30" s="126"/>
      <c r="AZ30" s="126"/>
      <c r="BA30" s="126"/>
      <c r="BB30" s="126"/>
      <c r="BC30" s="126"/>
      <c r="BD30" s="126"/>
      <c r="BE30" s="126"/>
      <c r="BF30" s="136"/>
      <c r="BG30" s="140"/>
      <c r="BH30" s="139"/>
    </row>
    <row r="31" spans="1:60" ht="22.5" customHeight="1" thickBot="1" thickTop="1">
      <c r="A31" s="478"/>
      <c r="B31" s="493" t="s">
        <v>198</v>
      </c>
      <c r="C31" s="487" t="s">
        <v>109</v>
      </c>
      <c r="D31" s="12" t="s">
        <v>18</v>
      </c>
      <c r="E31" s="23"/>
      <c r="F31" s="23"/>
      <c r="G31" s="23"/>
      <c r="H31" s="23"/>
      <c r="I31" s="23"/>
      <c r="J31" s="23"/>
      <c r="K31" s="265"/>
      <c r="L31" s="265"/>
      <c r="M31" s="265"/>
      <c r="N31" s="23"/>
      <c r="O31" s="265"/>
      <c r="P31" s="265"/>
      <c r="Q31" s="265"/>
      <c r="R31" s="23"/>
      <c r="S31" s="23"/>
      <c r="T31" s="23"/>
      <c r="U31" s="243"/>
      <c r="V31" s="284"/>
      <c r="W31" s="130"/>
      <c r="X31" s="63">
        <v>4</v>
      </c>
      <c r="Y31" s="63">
        <v>4</v>
      </c>
      <c r="Z31" s="63">
        <v>4</v>
      </c>
      <c r="AA31" s="63">
        <v>4</v>
      </c>
      <c r="AB31" s="63">
        <v>4</v>
      </c>
      <c r="AC31" s="63">
        <v>4</v>
      </c>
      <c r="AD31" s="63">
        <v>4</v>
      </c>
      <c r="AE31" s="63">
        <v>4</v>
      </c>
      <c r="AF31" s="63">
        <v>4</v>
      </c>
      <c r="AG31" s="63">
        <v>2</v>
      </c>
      <c r="AH31" s="63">
        <v>2</v>
      </c>
      <c r="AI31" s="63">
        <v>2</v>
      </c>
      <c r="AJ31" s="63">
        <v>2</v>
      </c>
      <c r="AK31" s="63">
        <v>2</v>
      </c>
      <c r="AL31" s="272"/>
      <c r="AM31" s="272"/>
      <c r="AN31" s="272"/>
      <c r="AO31" s="272"/>
      <c r="AP31" s="272"/>
      <c r="AQ31" s="272"/>
      <c r="AR31" s="272"/>
      <c r="AS31" s="134">
        <v>2</v>
      </c>
      <c r="AT31" s="134">
        <v>2</v>
      </c>
      <c r="AU31" s="244"/>
      <c r="AV31" s="149">
        <f t="shared" si="1"/>
        <v>50</v>
      </c>
      <c r="AW31" s="127"/>
      <c r="AX31" s="126"/>
      <c r="AY31" s="126"/>
      <c r="AZ31" s="126"/>
      <c r="BA31" s="126"/>
      <c r="BB31" s="126"/>
      <c r="BC31" s="126"/>
      <c r="BD31" s="126"/>
      <c r="BE31" s="126"/>
      <c r="BF31" s="136"/>
      <c r="BG31" s="140"/>
      <c r="BH31" s="139"/>
    </row>
    <row r="32" spans="1:60" ht="18" customHeight="1" thickBot="1">
      <c r="A32" s="478"/>
      <c r="B32" s="494"/>
      <c r="C32" s="488"/>
      <c r="D32" s="12" t="s">
        <v>213</v>
      </c>
      <c r="E32" s="63"/>
      <c r="F32" s="63"/>
      <c r="G32" s="63"/>
      <c r="H32" s="63"/>
      <c r="I32" s="63"/>
      <c r="J32" s="63"/>
      <c r="K32" s="265"/>
      <c r="L32" s="265"/>
      <c r="M32" s="265"/>
      <c r="N32" s="63"/>
      <c r="O32" s="265"/>
      <c r="P32" s="265"/>
      <c r="Q32" s="265"/>
      <c r="R32" s="63"/>
      <c r="S32" s="23"/>
      <c r="T32" s="23"/>
      <c r="U32" s="243"/>
      <c r="V32" s="284">
        <f t="shared" si="0"/>
        <v>0</v>
      </c>
      <c r="W32" s="130"/>
      <c r="X32" s="63"/>
      <c r="Y32" s="63"/>
      <c r="Z32" s="63"/>
      <c r="AA32" s="63"/>
      <c r="AB32" s="63"/>
      <c r="AC32" s="63"/>
      <c r="AD32" s="63"/>
      <c r="AE32" s="63"/>
      <c r="AF32" s="63">
        <v>4</v>
      </c>
      <c r="AG32" s="63"/>
      <c r="AH32" s="63"/>
      <c r="AI32" s="63"/>
      <c r="AJ32" s="63"/>
      <c r="AK32" s="63"/>
      <c r="AL32" s="272"/>
      <c r="AM32" s="272"/>
      <c r="AN32" s="272"/>
      <c r="AO32" s="272"/>
      <c r="AP32" s="272"/>
      <c r="AQ32" s="272"/>
      <c r="AR32" s="272"/>
      <c r="AS32" s="134"/>
      <c r="AT32" s="134"/>
      <c r="AU32" s="244"/>
      <c r="AV32" s="149">
        <f t="shared" si="1"/>
        <v>4</v>
      </c>
      <c r="AW32" s="127"/>
      <c r="AX32" s="126"/>
      <c r="AY32" s="126"/>
      <c r="AZ32" s="126"/>
      <c r="BA32" s="126"/>
      <c r="BB32" s="126"/>
      <c r="BC32" s="126"/>
      <c r="BD32" s="126"/>
      <c r="BE32" s="126"/>
      <c r="BF32" s="136"/>
      <c r="BG32" s="140"/>
      <c r="BH32" s="139"/>
    </row>
    <row r="33" spans="1:60" ht="18" customHeight="1" thickBot="1" thickTop="1">
      <c r="A33" s="478"/>
      <c r="B33" s="236" t="s">
        <v>71</v>
      </c>
      <c r="C33" s="318" t="s">
        <v>197</v>
      </c>
      <c r="D33" s="38" t="s">
        <v>18</v>
      </c>
      <c r="E33" s="23"/>
      <c r="F33" s="23"/>
      <c r="G33" s="23"/>
      <c r="H33" s="23"/>
      <c r="I33" s="23"/>
      <c r="J33" s="23"/>
      <c r="K33" s="265"/>
      <c r="L33" s="265"/>
      <c r="M33" s="265"/>
      <c r="N33" s="23"/>
      <c r="O33" s="265"/>
      <c r="P33" s="265"/>
      <c r="Q33" s="265"/>
      <c r="R33" s="23"/>
      <c r="S33" s="23"/>
      <c r="T33" s="23"/>
      <c r="U33" s="243"/>
      <c r="V33" s="284">
        <f t="shared" si="0"/>
        <v>0</v>
      </c>
      <c r="W33" s="130"/>
      <c r="X33" s="63">
        <v>4</v>
      </c>
      <c r="Y33" s="63">
        <v>4</v>
      </c>
      <c r="Z33" s="63">
        <v>4</v>
      </c>
      <c r="AA33" s="63">
        <v>4</v>
      </c>
      <c r="AB33" s="63">
        <v>4</v>
      </c>
      <c r="AC33" s="63">
        <v>4</v>
      </c>
      <c r="AD33" s="63">
        <v>4</v>
      </c>
      <c r="AE33" s="63">
        <v>4</v>
      </c>
      <c r="AF33" s="63">
        <v>4</v>
      </c>
      <c r="AG33" s="63">
        <v>4</v>
      </c>
      <c r="AH33" s="63">
        <v>4</v>
      </c>
      <c r="AI33" s="63">
        <v>4</v>
      </c>
      <c r="AJ33" s="63">
        <v>4</v>
      </c>
      <c r="AK33" s="63">
        <v>4</v>
      </c>
      <c r="AL33" s="272"/>
      <c r="AM33" s="272"/>
      <c r="AN33" s="272"/>
      <c r="AO33" s="272"/>
      <c r="AP33" s="272"/>
      <c r="AQ33" s="272"/>
      <c r="AR33" s="272"/>
      <c r="AS33" s="134">
        <v>8</v>
      </c>
      <c r="AT33" s="134">
        <v>4</v>
      </c>
      <c r="AU33" s="244"/>
      <c r="AV33" s="149">
        <f t="shared" si="1"/>
        <v>68</v>
      </c>
      <c r="AW33" s="127"/>
      <c r="AX33" s="126"/>
      <c r="AY33" s="126"/>
      <c r="AZ33" s="126"/>
      <c r="BA33" s="126"/>
      <c r="BB33" s="126"/>
      <c r="BC33" s="126"/>
      <c r="BD33" s="126"/>
      <c r="BE33" s="126"/>
      <c r="BF33" s="136"/>
      <c r="BG33" s="140"/>
      <c r="BH33" s="139"/>
    </row>
    <row r="34" spans="1:60" ht="18" customHeight="1" thickBot="1">
      <c r="A34" s="478"/>
      <c r="B34" s="247" t="s">
        <v>199</v>
      </c>
      <c r="C34" s="321" t="s">
        <v>67</v>
      </c>
      <c r="D34" s="218" t="s">
        <v>18</v>
      </c>
      <c r="E34" s="219"/>
      <c r="F34" s="219"/>
      <c r="G34" s="219"/>
      <c r="H34" s="219"/>
      <c r="I34" s="219"/>
      <c r="J34" s="219"/>
      <c r="K34" s="265"/>
      <c r="L34" s="265"/>
      <c r="M34" s="265"/>
      <c r="N34" s="219"/>
      <c r="O34" s="265"/>
      <c r="P34" s="265"/>
      <c r="Q34" s="265"/>
      <c r="R34" s="219"/>
      <c r="S34" s="219"/>
      <c r="T34" s="219"/>
      <c r="U34" s="286"/>
      <c r="V34" s="284">
        <f t="shared" si="0"/>
        <v>0</v>
      </c>
      <c r="W34" s="13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72"/>
      <c r="AM34" s="272"/>
      <c r="AN34" s="272"/>
      <c r="AO34" s="272"/>
      <c r="AP34" s="272"/>
      <c r="AQ34" s="272"/>
      <c r="AR34" s="272"/>
      <c r="AS34" s="220"/>
      <c r="AT34" s="220"/>
      <c r="AU34" s="244"/>
      <c r="AV34" s="149">
        <f t="shared" si="1"/>
        <v>0</v>
      </c>
      <c r="AW34" s="127"/>
      <c r="AX34" s="126"/>
      <c r="AY34" s="126"/>
      <c r="AZ34" s="126"/>
      <c r="BA34" s="126"/>
      <c r="BB34" s="126"/>
      <c r="BC34" s="126"/>
      <c r="BD34" s="126"/>
      <c r="BE34" s="126"/>
      <c r="BF34" s="136"/>
      <c r="BG34" s="140"/>
      <c r="BH34" s="139"/>
    </row>
    <row r="35" spans="1:60" ht="57" customHeight="1" thickBot="1" thickTop="1">
      <c r="A35" s="478"/>
      <c r="B35" s="233" t="s">
        <v>78</v>
      </c>
      <c r="C35" s="322" t="s">
        <v>200</v>
      </c>
      <c r="D35" s="57" t="s">
        <v>18</v>
      </c>
      <c r="E35" s="58"/>
      <c r="F35" s="58"/>
      <c r="G35" s="58"/>
      <c r="H35" s="58"/>
      <c r="I35" s="58"/>
      <c r="J35" s="58"/>
      <c r="K35" s="265"/>
      <c r="L35" s="265"/>
      <c r="M35" s="265"/>
      <c r="N35" s="58"/>
      <c r="O35" s="265"/>
      <c r="P35" s="265"/>
      <c r="Q35" s="265"/>
      <c r="R35" s="58"/>
      <c r="S35" s="58"/>
      <c r="T35" s="58"/>
      <c r="U35" s="287"/>
      <c r="V35" s="284">
        <f t="shared" si="0"/>
        <v>0</v>
      </c>
      <c r="W35" s="130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272"/>
      <c r="AM35" s="272"/>
      <c r="AN35" s="272"/>
      <c r="AO35" s="272"/>
      <c r="AP35" s="272"/>
      <c r="AQ35" s="272"/>
      <c r="AR35" s="272"/>
      <c r="AS35" s="123"/>
      <c r="AT35" s="123"/>
      <c r="AU35" s="244"/>
      <c r="AV35" s="149">
        <f t="shared" si="1"/>
        <v>0</v>
      </c>
      <c r="AW35" s="127"/>
      <c r="AX35" s="126"/>
      <c r="AY35" s="126"/>
      <c r="AZ35" s="126"/>
      <c r="BA35" s="126"/>
      <c r="BB35" s="126"/>
      <c r="BC35" s="126"/>
      <c r="BD35" s="126"/>
      <c r="BE35" s="126"/>
      <c r="BF35" s="136"/>
      <c r="BG35" s="140">
        <f aca="true" t="shared" si="2" ref="BG35:BG44">W35+AW35</f>
        <v>0</v>
      </c>
      <c r="BH35" s="139"/>
    </row>
    <row r="36" spans="1:60" ht="35.25" customHeight="1" thickBot="1" thickTop="1">
      <c r="A36" s="478"/>
      <c r="B36" s="500" t="s">
        <v>79</v>
      </c>
      <c r="C36" s="498" t="s">
        <v>212</v>
      </c>
      <c r="D36" s="266" t="s">
        <v>18</v>
      </c>
      <c r="E36" s="267"/>
      <c r="F36" s="267"/>
      <c r="G36" s="267"/>
      <c r="H36" s="267"/>
      <c r="I36" s="267"/>
      <c r="J36" s="267"/>
      <c r="K36" s="265"/>
      <c r="L36" s="265"/>
      <c r="M36" s="265"/>
      <c r="N36" s="268"/>
      <c r="O36" s="265"/>
      <c r="P36" s="265"/>
      <c r="Q36" s="265"/>
      <c r="R36" s="267"/>
      <c r="S36" s="267"/>
      <c r="T36" s="267"/>
      <c r="U36" s="243"/>
      <c r="V36" s="284">
        <f>SUM(E36:J36,N36,R36:T36)</f>
        <v>0</v>
      </c>
      <c r="W36" s="130"/>
      <c r="X36" s="263">
        <v>4</v>
      </c>
      <c r="Y36" s="263">
        <v>4</v>
      </c>
      <c r="Z36" s="263">
        <v>4</v>
      </c>
      <c r="AA36" s="263">
        <v>2</v>
      </c>
      <c r="AB36" s="263">
        <v>4</v>
      </c>
      <c r="AC36" s="263">
        <v>2</v>
      </c>
      <c r="AD36" s="263">
        <v>2</v>
      </c>
      <c r="AE36" s="263">
        <v>2</v>
      </c>
      <c r="AF36" s="263">
        <v>4</v>
      </c>
      <c r="AG36" s="263">
        <v>2</v>
      </c>
      <c r="AH36" s="263">
        <v>2</v>
      </c>
      <c r="AI36" s="263">
        <v>2</v>
      </c>
      <c r="AJ36" s="263">
        <v>2</v>
      </c>
      <c r="AK36" s="263">
        <v>2</v>
      </c>
      <c r="AL36" s="272"/>
      <c r="AM36" s="272"/>
      <c r="AN36" s="272"/>
      <c r="AO36" s="272"/>
      <c r="AP36" s="272"/>
      <c r="AQ36" s="272"/>
      <c r="AR36" s="272"/>
      <c r="AS36" s="263">
        <v>1</v>
      </c>
      <c r="AT36" s="263">
        <v>6</v>
      </c>
      <c r="AU36" s="244"/>
      <c r="AV36" s="149">
        <f t="shared" si="1"/>
        <v>45</v>
      </c>
      <c r="AW36" s="127"/>
      <c r="AX36" s="126"/>
      <c r="AY36" s="126"/>
      <c r="AZ36" s="126"/>
      <c r="BA36" s="126"/>
      <c r="BB36" s="126"/>
      <c r="BC36" s="126"/>
      <c r="BD36" s="126"/>
      <c r="BE36" s="126"/>
      <c r="BF36" s="136"/>
      <c r="BG36" s="140"/>
      <c r="BH36" s="139"/>
    </row>
    <row r="37" spans="1:60" ht="33" customHeight="1" thickBot="1">
      <c r="A37" s="478"/>
      <c r="B37" s="501"/>
      <c r="C37" s="499"/>
      <c r="D37" s="266" t="s">
        <v>213</v>
      </c>
      <c r="E37" s="267"/>
      <c r="F37" s="267"/>
      <c r="G37" s="267"/>
      <c r="H37" s="267"/>
      <c r="I37" s="267"/>
      <c r="J37" s="267"/>
      <c r="K37" s="265"/>
      <c r="L37" s="265"/>
      <c r="M37" s="265"/>
      <c r="N37" s="268"/>
      <c r="O37" s="265"/>
      <c r="P37" s="265"/>
      <c r="Q37" s="265"/>
      <c r="R37" s="267"/>
      <c r="S37" s="267"/>
      <c r="T37" s="267"/>
      <c r="U37" s="243"/>
      <c r="V37" s="284"/>
      <c r="W37" s="130"/>
      <c r="X37" s="263"/>
      <c r="Y37" s="263"/>
      <c r="Z37" s="263"/>
      <c r="AA37" s="263"/>
      <c r="AB37" s="263"/>
      <c r="AC37" s="263"/>
      <c r="AD37" s="263"/>
      <c r="AE37" s="263">
        <v>8</v>
      </c>
      <c r="AF37" s="263"/>
      <c r="AG37" s="263"/>
      <c r="AH37" s="263"/>
      <c r="AI37" s="263"/>
      <c r="AJ37" s="263"/>
      <c r="AK37" s="263"/>
      <c r="AL37" s="272"/>
      <c r="AM37" s="272"/>
      <c r="AN37" s="272"/>
      <c r="AO37" s="272"/>
      <c r="AP37" s="272"/>
      <c r="AQ37" s="272"/>
      <c r="AR37" s="272"/>
      <c r="AS37" s="263"/>
      <c r="AT37" s="263"/>
      <c r="AU37" s="244"/>
      <c r="AV37" s="149">
        <f t="shared" si="1"/>
        <v>8</v>
      </c>
      <c r="AW37" s="127"/>
      <c r="AX37" s="126"/>
      <c r="AY37" s="126"/>
      <c r="AZ37" s="126"/>
      <c r="BA37" s="126"/>
      <c r="BB37" s="126"/>
      <c r="BC37" s="126"/>
      <c r="BD37" s="126"/>
      <c r="BE37" s="126"/>
      <c r="BF37" s="136"/>
      <c r="BG37" s="140">
        <f t="shared" si="2"/>
        <v>0</v>
      </c>
      <c r="BH37" s="139"/>
    </row>
    <row r="38" spans="1:60" ht="33" customHeight="1" thickBot="1">
      <c r="A38" s="479"/>
      <c r="B38" s="312" t="s">
        <v>221</v>
      </c>
      <c r="C38" s="327" t="s">
        <v>29</v>
      </c>
      <c r="D38" s="330"/>
      <c r="E38" s="267"/>
      <c r="F38" s="267"/>
      <c r="G38" s="267"/>
      <c r="H38" s="267"/>
      <c r="I38" s="267"/>
      <c r="J38" s="267"/>
      <c r="K38" s="265"/>
      <c r="L38" s="265"/>
      <c r="M38" s="265"/>
      <c r="N38" s="268"/>
      <c r="O38" s="265"/>
      <c r="P38" s="265"/>
      <c r="Q38" s="265"/>
      <c r="R38" s="267"/>
      <c r="S38" s="267"/>
      <c r="T38" s="267"/>
      <c r="U38" s="243"/>
      <c r="V38" s="284"/>
      <c r="W38" s="130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72">
        <v>36</v>
      </c>
      <c r="AM38" s="272"/>
      <c r="AN38" s="272"/>
      <c r="AO38" s="272"/>
      <c r="AP38" s="272"/>
      <c r="AQ38" s="272"/>
      <c r="AR38" s="272"/>
      <c r="AS38" s="263"/>
      <c r="AT38" s="263"/>
      <c r="AU38" s="244"/>
      <c r="AV38" s="149"/>
      <c r="AW38" s="127"/>
      <c r="AX38" s="126"/>
      <c r="AY38" s="126"/>
      <c r="AZ38" s="126"/>
      <c r="BA38" s="126"/>
      <c r="BB38" s="126"/>
      <c r="BC38" s="126"/>
      <c r="BD38" s="126"/>
      <c r="BE38" s="126"/>
      <c r="BF38" s="136"/>
      <c r="BG38" s="140"/>
      <c r="BH38" s="139"/>
    </row>
    <row r="39" spans="1:60" ht="43.5" customHeight="1" thickBot="1">
      <c r="A39" s="479"/>
      <c r="B39" s="312" t="s">
        <v>222</v>
      </c>
      <c r="C39" s="327" t="s">
        <v>103</v>
      </c>
      <c r="D39" s="330"/>
      <c r="E39" s="267"/>
      <c r="F39" s="267"/>
      <c r="G39" s="267"/>
      <c r="H39" s="267"/>
      <c r="I39" s="267"/>
      <c r="J39" s="267"/>
      <c r="K39" s="265"/>
      <c r="L39" s="265"/>
      <c r="M39" s="265"/>
      <c r="N39" s="268"/>
      <c r="O39" s="265"/>
      <c r="P39" s="265"/>
      <c r="Q39" s="265"/>
      <c r="R39" s="267"/>
      <c r="S39" s="267"/>
      <c r="T39" s="267"/>
      <c r="U39" s="243"/>
      <c r="V39" s="284"/>
      <c r="W39" s="130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72"/>
      <c r="AM39" s="272"/>
      <c r="AN39" s="272"/>
      <c r="AO39" s="272">
        <v>36</v>
      </c>
      <c r="AP39" s="272"/>
      <c r="AQ39" s="272"/>
      <c r="AR39" s="272"/>
      <c r="AS39" s="263"/>
      <c r="AT39" s="263"/>
      <c r="AU39" s="244"/>
      <c r="AV39" s="149"/>
      <c r="AW39" s="127"/>
      <c r="AX39" s="126"/>
      <c r="AY39" s="126"/>
      <c r="AZ39" s="126"/>
      <c r="BA39" s="126"/>
      <c r="BB39" s="126"/>
      <c r="BC39" s="126"/>
      <c r="BD39" s="126"/>
      <c r="BE39" s="126"/>
      <c r="BF39" s="136"/>
      <c r="BG39" s="140"/>
      <c r="BH39" s="139"/>
    </row>
    <row r="40" spans="1:60" ht="44.25" customHeight="1" thickBot="1">
      <c r="A40" s="478"/>
      <c r="B40" s="331" t="s">
        <v>104</v>
      </c>
      <c r="C40" s="332" t="s">
        <v>201</v>
      </c>
      <c r="D40" s="217" t="s">
        <v>18</v>
      </c>
      <c r="E40" s="221"/>
      <c r="F40" s="221"/>
      <c r="G40" s="221"/>
      <c r="H40" s="221"/>
      <c r="I40" s="221"/>
      <c r="J40" s="221"/>
      <c r="K40" s="265"/>
      <c r="L40" s="265"/>
      <c r="M40" s="265"/>
      <c r="N40" s="221"/>
      <c r="O40" s="265"/>
      <c r="P40" s="265"/>
      <c r="Q40" s="265"/>
      <c r="R40" s="168"/>
      <c r="S40" s="168"/>
      <c r="T40" s="168"/>
      <c r="U40" s="285"/>
      <c r="V40" s="284">
        <f t="shared" si="0"/>
        <v>0</v>
      </c>
      <c r="W40" s="130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72"/>
      <c r="AM40" s="272"/>
      <c r="AN40" s="272"/>
      <c r="AO40" s="272"/>
      <c r="AP40" s="272"/>
      <c r="AQ40" s="272"/>
      <c r="AR40" s="272"/>
      <c r="AS40" s="134"/>
      <c r="AT40" s="134"/>
      <c r="AU40" s="244"/>
      <c r="AV40" s="149">
        <f t="shared" si="1"/>
        <v>0</v>
      </c>
      <c r="AW40" s="127"/>
      <c r="AX40" s="126"/>
      <c r="AY40" s="126"/>
      <c r="AZ40" s="126"/>
      <c r="BA40" s="126"/>
      <c r="BB40" s="126"/>
      <c r="BC40" s="126"/>
      <c r="BD40" s="126"/>
      <c r="BE40" s="126"/>
      <c r="BF40" s="136"/>
      <c r="BG40" s="140">
        <f t="shared" si="2"/>
        <v>0</v>
      </c>
      <c r="BH40" s="139"/>
    </row>
    <row r="41" spans="1:60" ht="47.25" customHeight="1" thickBot="1" thickTop="1">
      <c r="A41" s="478"/>
      <c r="B41" s="55" t="s">
        <v>203</v>
      </c>
      <c r="C41" s="323" t="s">
        <v>202</v>
      </c>
      <c r="D41" s="225" t="s">
        <v>18</v>
      </c>
      <c r="E41" s="52">
        <v>6</v>
      </c>
      <c r="F41" s="52">
        <v>6</v>
      </c>
      <c r="G41" s="52">
        <v>4</v>
      </c>
      <c r="H41" s="52">
        <v>4</v>
      </c>
      <c r="I41" s="52">
        <v>4</v>
      </c>
      <c r="J41" s="52">
        <v>6</v>
      </c>
      <c r="K41" s="265"/>
      <c r="L41" s="265"/>
      <c r="M41" s="265"/>
      <c r="N41" s="23">
        <v>4</v>
      </c>
      <c r="O41" s="265"/>
      <c r="P41" s="265"/>
      <c r="Q41" s="265"/>
      <c r="R41" s="23">
        <v>2</v>
      </c>
      <c r="S41" s="23">
        <v>2</v>
      </c>
      <c r="T41" s="23">
        <v>4</v>
      </c>
      <c r="U41" s="243"/>
      <c r="V41" s="284">
        <f t="shared" si="0"/>
        <v>42</v>
      </c>
      <c r="W41" s="130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272"/>
      <c r="AM41" s="272"/>
      <c r="AN41" s="272"/>
      <c r="AO41" s="272"/>
      <c r="AP41" s="272"/>
      <c r="AQ41" s="272"/>
      <c r="AR41" s="272"/>
      <c r="AS41" s="134"/>
      <c r="AT41" s="134"/>
      <c r="AU41" s="244"/>
      <c r="AV41" s="149">
        <f t="shared" si="1"/>
        <v>0</v>
      </c>
      <c r="AW41" s="127"/>
      <c r="AX41" s="126"/>
      <c r="AY41" s="126"/>
      <c r="AZ41" s="126"/>
      <c r="BA41" s="126"/>
      <c r="BB41" s="126"/>
      <c r="BC41" s="126"/>
      <c r="BD41" s="126"/>
      <c r="BE41" s="126"/>
      <c r="BF41" s="136"/>
      <c r="BG41" s="140">
        <f t="shared" si="2"/>
        <v>0</v>
      </c>
      <c r="BH41" s="139"/>
    </row>
    <row r="42" spans="1:60" ht="33" customHeight="1" thickBot="1" thickTop="1">
      <c r="A42" s="478"/>
      <c r="B42" s="493" t="s">
        <v>90</v>
      </c>
      <c r="C42" s="487" t="s">
        <v>204</v>
      </c>
      <c r="D42" s="269" t="s">
        <v>18</v>
      </c>
      <c r="E42" s="52">
        <v>4</v>
      </c>
      <c r="F42" s="52">
        <v>2</v>
      </c>
      <c r="G42" s="52">
        <v>4</v>
      </c>
      <c r="H42" s="52">
        <v>4</v>
      </c>
      <c r="I42" s="52">
        <v>4</v>
      </c>
      <c r="J42" s="52">
        <v>2</v>
      </c>
      <c r="K42" s="265"/>
      <c r="L42" s="265"/>
      <c r="M42" s="265"/>
      <c r="N42" s="23">
        <v>4</v>
      </c>
      <c r="O42" s="265"/>
      <c r="P42" s="265"/>
      <c r="Q42" s="265"/>
      <c r="R42" s="23">
        <v>4</v>
      </c>
      <c r="S42" s="23">
        <v>8</v>
      </c>
      <c r="T42" s="23">
        <v>4</v>
      </c>
      <c r="U42" s="243"/>
      <c r="V42" s="284">
        <f t="shared" si="0"/>
        <v>40</v>
      </c>
      <c r="W42" s="130"/>
      <c r="X42" s="63">
        <v>3</v>
      </c>
      <c r="Y42" s="63">
        <v>2</v>
      </c>
      <c r="Z42" s="63">
        <v>2</v>
      </c>
      <c r="AA42" s="63">
        <v>2</v>
      </c>
      <c r="AB42" s="63">
        <v>2</v>
      </c>
      <c r="AC42" s="63">
        <v>2</v>
      </c>
      <c r="AD42" s="63">
        <v>4</v>
      </c>
      <c r="AE42" s="63">
        <v>4</v>
      </c>
      <c r="AF42" s="63">
        <v>3</v>
      </c>
      <c r="AG42" s="63">
        <v>4</v>
      </c>
      <c r="AH42" s="63">
        <v>6</v>
      </c>
      <c r="AI42" s="63">
        <v>5</v>
      </c>
      <c r="AJ42" s="63">
        <v>7</v>
      </c>
      <c r="AK42" s="63">
        <v>6</v>
      </c>
      <c r="AL42" s="272"/>
      <c r="AM42" s="272"/>
      <c r="AN42" s="272"/>
      <c r="AO42" s="272"/>
      <c r="AP42" s="272"/>
      <c r="AQ42" s="272"/>
      <c r="AR42" s="272"/>
      <c r="AS42" s="134">
        <v>2</v>
      </c>
      <c r="AT42" s="134">
        <v>2</v>
      </c>
      <c r="AU42" s="244"/>
      <c r="AV42" s="149">
        <f t="shared" si="1"/>
        <v>56</v>
      </c>
      <c r="AW42" s="127"/>
      <c r="AX42" s="126"/>
      <c r="AY42" s="126"/>
      <c r="AZ42" s="126"/>
      <c r="BA42" s="126"/>
      <c r="BB42" s="126"/>
      <c r="BC42" s="126"/>
      <c r="BD42" s="126"/>
      <c r="BE42" s="126"/>
      <c r="BF42" s="136"/>
      <c r="BG42" s="140"/>
      <c r="BH42" s="139"/>
    </row>
    <row r="43" spans="1:60" ht="22.5" customHeight="1" thickBot="1" thickTop="1">
      <c r="A43" s="478"/>
      <c r="B43" s="503"/>
      <c r="C43" s="502"/>
      <c r="D43" s="288" t="s">
        <v>213</v>
      </c>
      <c r="E43" s="52"/>
      <c r="F43" s="52"/>
      <c r="G43" s="52"/>
      <c r="H43" s="52"/>
      <c r="I43" s="52"/>
      <c r="J43" s="52"/>
      <c r="K43" s="265"/>
      <c r="L43" s="265"/>
      <c r="M43" s="265"/>
      <c r="N43" s="23"/>
      <c r="O43" s="265"/>
      <c r="P43" s="265"/>
      <c r="Q43" s="265"/>
      <c r="R43" s="23"/>
      <c r="S43" s="23"/>
      <c r="T43" s="23"/>
      <c r="U43" s="243"/>
      <c r="V43" s="284"/>
      <c r="W43" s="130"/>
      <c r="X43" s="63"/>
      <c r="Y43" s="63"/>
      <c r="Z43" s="63"/>
      <c r="AA43" s="63"/>
      <c r="AB43" s="63"/>
      <c r="AC43" s="63"/>
      <c r="AD43" s="63"/>
      <c r="AE43" s="63">
        <v>4</v>
      </c>
      <c r="AF43" s="63"/>
      <c r="AG43" s="63"/>
      <c r="AH43" s="63"/>
      <c r="AI43" s="63"/>
      <c r="AJ43" s="63"/>
      <c r="AK43" s="63"/>
      <c r="AL43" s="272"/>
      <c r="AM43" s="272"/>
      <c r="AN43" s="272"/>
      <c r="AO43" s="272"/>
      <c r="AP43" s="272"/>
      <c r="AQ43" s="272"/>
      <c r="AR43" s="272"/>
      <c r="AS43" s="134"/>
      <c r="AT43" s="134"/>
      <c r="AU43" s="244"/>
      <c r="AV43" s="149">
        <f t="shared" si="1"/>
        <v>4</v>
      </c>
      <c r="AW43" s="127"/>
      <c r="AX43" s="126"/>
      <c r="AY43" s="126"/>
      <c r="AZ43" s="126"/>
      <c r="BA43" s="126"/>
      <c r="BB43" s="126"/>
      <c r="BC43" s="126"/>
      <c r="BD43" s="126"/>
      <c r="BE43" s="126"/>
      <c r="BF43" s="136"/>
      <c r="BG43" s="140"/>
      <c r="BH43" s="139"/>
    </row>
    <row r="44" spans="1:60" ht="24" customHeight="1" thickBot="1">
      <c r="A44" s="479"/>
      <c r="B44" s="505" t="s">
        <v>205</v>
      </c>
      <c r="C44" s="504" t="s">
        <v>206</v>
      </c>
      <c r="D44" s="271" t="s">
        <v>18</v>
      </c>
      <c r="E44" s="52"/>
      <c r="F44" s="52"/>
      <c r="G44" s="52"/>
      <c r="H44" s="52"/>
      <c r="I44" s="52"/>
      <c r="J44" s="52"/>
      <c r="K44" s="265"/>
      <c r="L44" s="265"/>
      <c r="M44" s="265"/>
      <c r="N44" s="23"/>
      <c r="O44" s="265"/>
      <c r="P44" s="265"/>
      <c r="Q44" s="265"/>
      <c r="R44" s="23"/>
      <c r="S44" s="23"/>
      <c r="T44" s="23"/>
      <c r="U44" s="243"/>
      <c r="V44" s="284">
        <f t="shared" si="0"/>
        <v>0</v>
      </c>
      <c r="W44" s="130"/>
      <c r="X44" s="63">
        <v>1</v>
      </c>
      <c r="Y44" s="63">
        <v>2</v>
      </c>
      <c r="Z44" s="63">
        <v>2</v>
      </c>
      <c r="AA44" s="63">
        <v>2</v>
      </c>
      <c r="AB44" s="63">
        <v>2</v>
      </c>
      <c r="AC44" s="63">
        <v>2</v>
      </c>
      <c r="AD44" s="63">
        <v>2</v>
      </c>
      <c r="AE44" s="63">
        <v>1</v>
      </c>
      <c r="AF44" s="63">
        <v>2</v>
      </c>
      <c r="AG44" s="63">
        <v>2</v>
      </c>
      <c r="AH44" s="63">
        <v>2</v>
      </c>
      <c r="AI44" s="63">
        <v>2</v>
      </c>
      <c r="AJ44" s="63">
        <v>3</v>
      </c>
      <c r="AK44" s="63">
        <v>5</v>
      </c>
      <c r="AL44" s="272"/>
      <c r="AM44" s="272"/>
      <c r="AN44" s="272"/>
      <c r="AO44" s="272"/>
      <c r="AP44" s="272"/>
      <c r="AQ44" s="272"/>
      <c r="AR44" s="272"/>
      <c r="AS44" s="134">
        <v>2</v>
      </c>
      <c r="AT44" s="134">
        <v>2</v>
      </c>
      <c r="AU44" s="244"/>
      <c r="AV44" s="149">
        <f t="shared" si="1"/>
        <v>34</v>
      </c>
      <c r="AW44" s="127"/>
      <c r="AX44" s="126"/>
      <c r="AY44" s="126"/>
      <c r="AZ44" s="126"/>
      <c r="BA44" s="126"/>
      <c r="BB44" s="126"/>
      <c r="BC44" s="126"/>
      <c r="BD44" s="126"/>
      <c r="BE44" s="126"/>
      <c r="BF44" s="136"/>
      <c r="BG44" s="140">
        <f t="shared" si="2"/>
        <v>0</v>
      </c>
      <c r="BH44" s="139"/>
    </row>
    <row r="45" spans="1:60" ht="41.25" customHeight="1" thickBot="1">
      <c r="A45" s="479"/>
      <c r="B45" s="505"/>
      <c r="C45" s="504"/>
      <c r="D45" s="271" t="s">
        <v>213</v>
      </c>
      <c r="E45" s="23"/>
      <c r="F45" s="23"/>
      <c r="G45" s="23"/>
      <c r="H45" s="23"/>
      <c r="I45" s="23"/>
      <c r="J45" s="23"/>
      <c r="K45" s="265"/>
      <c r="L45" s="265"/>
      <c r="M45" s="265"/>
      <c r="N45" s="23"/>
      <c r="O45" s="265"/>
      <c r="P45" s="265"/>
      <c r="Q45" s="265"/>
      <c r="R45" s="23"/>
      <c r="S45" s="23"/>
      <c r="T45" s="23"/>
      <c r="U45" s="243"/>
      <c r="V45" s="284"/>
      <c r="W45" s="130"/>
      <c r="X45" s="63"/>
      <c r="Y45" s="63"/>
      <c r="Z45" s="63"/>
      <c r="AA45" s="63"/>
      <c r="AB45" s="63"/>
      <c r="AC45" s="63"/>
      <c r="AD45" s="63"/>
      <c r="AE45" s="63">
        <v>6</v>
      </c>
      <c r="AF45" s="63"/>
      <c r="AG45" s="63"/>
      <c r="AH45" s="63"/>
      <c r="AI45" s="63"/>
      <c r="AJ45" s="63"/>
      <c r="AK45" s="63"/>
      <c r="AL45" s="272"/>
      <c r="AM45" s="272"/>
      <c r="AN45" s="272"/>
      <c r="AO45" s="272"/>
      <c r="AP45" s="272"/>
      <c r="AQ45" s="272"/>
      <c r="AR45" s="272"/>
      <c r="AS45" s="134"/>
      <c r="AT45" s="134"/>
      <c r="AU45" s="244"/>
      <c r="AV45" s="149">
        <f t="shared" si="1"/>
        <v>6</v>
      </c>
      <c r="AW45" s="127"/>
      <c r="AX45" s="126"/>
      <c r="AY45" s="126"/>
      <c r="AZ45" s="126"/>
      <c r="BA45" s="126"/>
      <c r="BB45" s="126"/>
      <c r="BC45" s="126"/>
      <c r="BD45" s="126"/>
      <c r="BE45" s="126"/>
      <c r="BF45" s="136"/>
      <c r="BG45" s="270"/>
      <c r="BH45" s="139"/>
    </row>
    <row r="46" spans="1:60" ht="42.75" customHeight="1" thickBot="1">
      <c r="A46" s="479"/>
      <c r="B46" s="245" t="s">
        <v>106</v>
      </c>
      <c r="C46" s="324" t="s">
        <v>207</v>
      </c>
      <c r="D46" s="271" t="s">
        <v>18</v>
      </c>
      <c r="E46" s="23"/>
      <c r="F46" s="23"/>
      <c r="G46" s="23"/>
      <c r="H46" s="23"/>
      <c r="I46" s="23"/>
      <c r="J46" s="23"/>
      <c r="K46" s="265">
        <v>36</v>
      </c>
      <c r="L46" s="265">
        <v>36</v>
      </c>
      <c r="M46" s="265"/>
      <c r="N46" s="23"/>
      <c r="O46" s="265"/>
      <c r="P46" s="265"/>
      <c r="Q46" s="265"/>
      <c r="R46" s="23"/>
      <c r="S46" s="23"/>
      <c r="T46" s="23"/>
      <c r="U46" s="243"/>
      <c r="V46" s="284">
        <f t="shared" si="0"/>
        <v>0</v>
      </c>
      <c r="W46" s="130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272"/>
      <c r="AM46" s="272"/>
      <c r="AN46" s="272"/>
      <c r="AO46" s="272"/>
      <c r="AP46" s="272"/>
      <c r="AQ46" s="272"/>
      <c r="AR46" s="272"/>
      <c r="AS46" s="134"/>
      <c r="AT46" s="134"/>
      <c r="AU46" s="244"/>
      <c r="AV46" s="149">
        <f t="shared" si="1"/>
        <v>0</v>
      </c>
      <c r="AW46" s="127"/>
      <c r="AX46" s="126"/>
      <c r="AY46" s="126"/>
      <c r="AZ46" s="126"/>
      <c r="BA46" s="126"/>
      <c r="BB46" s="126"/>
      <c r="BC46" s="126"/>
      <c r="BD46" s="126"/>
      <c r="BE46" s="126"/>
      <c r="BF46" s="136"/>
      <c r="BG46" s="270"/>
      <c r="BH46" s="139"/>
    </row>
    <row r="47" spans="1:60" ht="42.75" customHeight="1" thickBot="1">
      <c r="A47" s="479"/>
      <c r="B47" s="245" t="s">
        <v>209</v>
      </c>
      <c r="C47" s="324" t="s">
        <v>208</v>
      </c>
      <c r="D47" s="271" t="s">
        <v>18</v>
      </c>
      <c r="E47" s="23"/>
      <c r="F47" s="23"/>
      <c r="G47" s="23"/>
      <c r="H47" s="23"/>
      <c r="I47" s="23"/>
      <c r="J47" s="23"/>
      <c r="K47" s="265"/>
      <c r="L47" s="265"/>
      <c r="M47" s="265">
        <v>36</v>
      </c>
      <c r="N47" s="23"/>
      <c r="O47" s="265"/>
      <c r="P47" s="265"/>
      <c r="Q47" s="265"/>
      <c r="R47" s="23"/>
      <c r="S47" s="23"/>
      <c r="T47" s="23"/>
      <c r="U47" s="243"/>
      <c r="V47" s="284">
        <f t="shared" si="0"/>
        <v>0</v>
      </c>
      <c r="W47" s="130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272"/>
      <c r="AM47" s="272">
        <v>36</v>
      </c>
      <c r="AN47" s="272"/>
      <c r="AO47" s="272"/>
      <c r="AP47" s="272"/>
      <c r="AQ47" s="272"/>
      <c r="AR47" s="272"/>
      <c r="AS47" s="134"/>
      <c r="AT47" s="134"/>
      <c r="AU47" s="244"/>
      <c r="AV47" s="149">
        <f t="shared" si="1"/>
        <v>0</v>
      </c>
      <c r="AW47" s="127"/>
      <c r="AX47" s="126"/>
      <c r="AY47" s="126"/>
      <c r="AZ47" s="126"/>
      <c r="BA47" s="126"/>
      <c r="BB47" s="126"/>
      <c r="BC47" s="126"/>
      <c r="BD47" s="126"/>
      <c r="BE47" s="126"/>
      <c r="BF47" s="136"/>
      <c r="BG47" s="270"/>
      <c r="BH47" s="139"/>
    </row>
    <row r="48" spans="1:60" ht="42.75" customHeight="1" thickBot="1">
      <c r="A48" s="479"/>
      <c r="B48" s="290" t="s">
        <v>210</v>
      </c>
      <c r="C48" s="325" t="s">
        <v>211</v>
      </c>
      <c r="D48" s="291" t="s">
        <v>18</v>
      </c>
      <c r="E48" s="292"/>
      <c r="F48" s="292"/>
      <c r="G48" s="292"/>
      <c r="H48" s="292"/>
      <c r="I48" s="292"/>
      <c r="J48" s="292"/>
      <c r="K48" s="265"/>
      <c r="L48" s="265"/>
      <c r="M48" s="265"/>
      <c r="N48" s="23"/>
      <c r="O48" s="265">
        <v>36</v>
      </c>
      <c r="P48" s="265">
        <v>36</v>
      </c>
      <c r="Q48" s="265">
        <v>36</v>
      </c>
      <c r="R48" s="23"/>
      <c r="S48" s="23"/>
      <c r="T48" s="23"/>
      <c r="U48" s="243"/>
      <c r="V48" s="284">
        <f t="shared" si="0"/>
        <v>0</v>
      </c>
      <c r="W48" s="130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272"/>
      <c r="AM48" s="272"/>
      <c r="AN48" s="272"/>
      <c r="AO48" s="272"/>
      <c r="AP48" s="272"/>
      <c r="AQ48" s="272"/>
      <c r="AR48" s="272">
        <v>36</v>
      </c>
      <c r="AS48" s="134"/>
      <c r="AT48" s="134"/>
      <c r="AU48" s="244"/>
      <c r="AV48" s="149">
        <f>SUM(X48:AK48,AS48:AT48)</f>
        <v>0</v>
      </c>
      <c r="AW48" s="127"/>
      <c r="AX48" s="126"/>
      <c r="AY48" s="126"/>
      <c r="AZ48" s="126"/>
      <c r="BA48" s="126"/>
      <c r="BB48" s="126"/>
      <c r="BC48" s="126"/>
      <c r="BD48" s="126"/>
      <c r="BE48" s="126"/>
      <c r="BF48" s="136"/>
      <c r="BG48" s="270"/>
      <c r="BH48" s="139"/>
    </row>
    <row r="49" spans="1:60" ht="93" customHeight="1" thickBot="1">
      <c r="A49" s="479"/>
      <c r="B49" s="293" t="s">
        <v>214</v>
      </c>
      <c r="C49" s="326" t="s">
        <v>215</v>
      </c>
      <c r="D49" s="294"/>
      <c r="E49" s="295"/>
      <c r="F49" s="295"/>
      <c r="G49" s="295"/>
      <c r="H49" s="295"/>
      <c r="I49" s="295"/>
      <c r="J49" s="295"/>
      <c r="K49" s="265"/>
      <c r="L49" s="265"/>
      <c r="M49" s="265"/>
      <c r="N49" s="289"/>
      <c r="O49" s="265"/>
      <c r="P49" s="265"/>
      <c r="Q49" s="265"/>
      <c r="R49" s="289"/>
      <c r="S49" s="289"/>
      <c r="T49" s="289"/>
      <c r="U49" s="243"/>
      <c r="V49" s="284"/>
      <c r="W49" s="130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72"/>
      <c r="AM49" s="272"/>
      <c r="AN49" s="272"/>
      <c r="AO49" s="272"/>
      <c r="AP49" s="272"/>
      <c r="AQ49" s="272"/>
      <c r="AR49" s="272"/>
      <c r="AS49" s="296"/>
      <c r="AT49" s="296"/>
      <c r="AU49" s="244"/>
      <c r="AV49" s="149">
        <f t="shared" si="1"/>
        <v>0</v>
      </c>
      <c r="AW49" s="127"/>
      <c r="AX49" s="126"/>
      <c r="AY49" s="126"/>
      <c r="AZ49" s="126"/>
      <c r="BA49" s="126"/>
      <c r="BB49" s="126"/>
      <c r="BC49" s="126"/>
      <c r="BD49" s="126"/>
      <c r="BE49" s="126"/>
      <c r="BF49" s="136"/>
      <c r="BG49" s="270"/>
      <c r="BH49" s="139"/>
    </row>
    <row r="50" spans="1:60" ht="30.75" customHeight="1" thickBot="1">
      <c r="A50" s="479"/>
      <c r="B50" s="506" t="s">
        <v>217</v>
      </c>
      <c r="C50" s="508" t="s">
        <v>216</v>
      </c>
      <c r="D50" s="297" t="s">
        <v>18</v>
      </c>
      <c r="E50" s="298"/>
      <c r="F50" s="298"/>
      <c r="G50" s="298"/>
      <c r="H50" s="298"/>
      <c r="I50" s="298"/>
      <c r="J50" s="298"/>
      <c r="K50" s="265"/>
      <c r="L50" s="265"/>
      <c r="M50" s="265"/>
      <c r="N50" s="267"/>
      <c r="O50" s="265"/>
      <c r="P50" s="265"/>
      <c r="Q50" s="265"/>
      <c r="R50" s="267"/>
      <c r="S50" s="267"/>
      <c r="T50" s="267"/>
      <c r="U50" s="243"/>
      <c r="V50" s="284"/>
      <c r="W50" s="130"/>
      <c r="X50" s="263">
        <v>2</v>
      </c>
      <c r="Y50" s="263">
        <v>2</v>
      </c>
      <c r="Z50" s="263">
        <v>2</v>
      </c>
      <c r="AA50" s="263">
        <v>2</v>
      </c>
      <c r="AB50" s="263">
        <v>2</v>
      </c>
      <c r="AC50" s="263">
        <v>2</v>
      </c>
      <c r="AD50" s="263">
        <v>2</v>
      </c>
      <c r="AE50" s="263">
        <v>1</v>
      </c>
      <c r="AF50" s="263">
        <v>1</v>
      </c>
      <c r="AG50" s="263">
        <v>2</v>
      </c>
      <c r="AH50" s="263">
        <v>2</v>
      </c>
      <c r="AI50" s="263">
        <v>1</v>
      </c>
      <c r="AJ50" s="263">
        <v>2</v>
      </c>
      <c r="AK50" s="263">
        <v>1</v>
      </c>
      <c r="AL50" s="272"/>
      <c r="AM50" s="272"/>
      <c r="AN50" s="272"/>
      <c r="AO50" s="272"/>
      <c r="AP50" s="272"/>
      <c r="AQ50" s="272"/>
      <c r="AR50" s="272"/>
      <c r="AS50" s="263">
        <v>1</v>
      </c>
      <c r="AT50" s="263">
        <v>2</v>
      </c>
      <c r="AU50" s="244"/>
      <c r="AV50" s="149">
        <f t="shared" si="1"/>
        <v>27</v>
      </c>
      <c r="AW50" s="127"/>
      <c r="AX50" s="126"/>
      <c r="AY50" s="126"/>
      <c r="AZ50" s="126"/>
      <c r="BA50" s="126"/>
      <c r="BB50" s="126"/>
      <c r="BC50" s="126"/>
      <c r="BD50" s="126"/>
      <c r="BE50" s="126"/>
      <c r="BF50" s="136"/>
      <c r="BG50" s="270"/>
      <c r="BH50" s="139"/>
    </row>
    <row r="51" spans="1:60" ht="20.25" customHeight="1" thickBot="1">
      <c r="A51" s="479"/>
      <c r="B51" s="507"/>
      <c r="C51" s="509"/>
      <c r="D51" s="309" t="s">
        <v>213</v>
      </c>
      <c r="E51" s="310"/>
      <c r="F51" s="310"/>
      <c r="G51" s="310"/>
      <c r="H51" s="310"/>
      <c r="I51" s="310"/>
      <c r="J51" s="310"/>
      <c r="K51" s="311"/>
      <c r="L51" s="311"/>
      <c r="M51" s="311"/>
      <c r="N51" s="268"/>
      <c r="O51" s="265"/>
      <c r="P51" s="265"/>
      <c r="Q51" s="265"/>
      <c r="R51" s="267"/>
      <c r="S51" s="267"/>
      <c r="T51" s="267"/>
      <c r="U51" s="243"/>
      <c r="V51" s="284"/>
      <c r="W51" s="130"/>
      <c r="X51" s="263"/>
      <c r="Y51" s="263"/>
      <c r="Z51" s="263"/>
      <c r="AA51" s="263"/>
      <c r="AB51" s="263"/>
      <c r="AC51" s="263"/>
      <c r="AD51" s="263"/>
      <c r="AE51" s="263">
        <v>4</v>
      </c>
      <c r="AF51" s="263"/>
      <c r="AG51" s="263"/>
      <c r="AH51" s="263"/>
      <c r="AI51" s="263"/>
      <c r="AJ51" s="263"/>
      <c r="AK51" s="263"/>
      <c r="AL51" s="272"/>
      <c r="AM51" s="272"/>
      <c r="AN51" s="272"/>
      <c r="AO51" s="272"/>
      <c r="AP51" s="272"/>
      <c r="AQ51" s="272"/>
      <c r="AR51" s="272"/>
      <c r="AS51" s="263"/>
      <c r="AT51" s="263"/>
      <c r="AU51" s="244"/>
      <c r="AV51" s="149">
        <f t="shared" si="1"/>
        <v>4</v>
      </c>
      <c r="AW51" s="127"/>
      <c r="AX51" s="126"/>
      <c r="AY51" s="126"/>
      <c r="AZ51" s="126"/>
      <c r="BA51" s="126"/>
      <c r="BB51" s="126"/>
      <c r="BC51" s="126"/>
      <c r="BD51" s="126"/>
      <c r="BE51" s="126"/>
      <c r="BF51" s="136"/>
      <c r="BG51" s="270"/>
      <c r="BH51" s="139"/>
    </row>
    <row r="52" spans="1:60" ht="20.25" customHeight="1" thickBot="1">
      <c r="A52" s="479"/>
      <c r="B52" s="312" t="s">
        <v>223</v>
      </c>
      <c r="C52" s="328"/>
      <c r="D52" s="309"/>
      <c r="E52" s="310"/>
      <c r="F52" s="310"/>
      <c r="G52" s="310"/>
      <c r="H52" s="310"/>
      <c r="I52" s="310"/>
      <c r="J52" s="310"/>
      <c r="K52" s="329"/>
      <c r="L52" s="329"/>
      <c r="M52" s="329"/>
      <c r="N52" s="310"/>
      <c r="O52" s="311"/>
      <c r="P52" s="311"/>
      <c r="Q52" s="265"/>
      <c r="R52" s="267"/>
      <c r="S52" s="267"/>
      <c r="T52" s="267"/>
      <c r="U52" s="243"/>
      <c r="V52" s="284"/>
      <c r="W52" s="130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72"/>
      <c r="AM52" s="272"/>
      <c r="AN52" s="272">
        <v>36</v>
      </c>
      <c r="AO52" s="272"/>
      <c r="AP52" s="272"/>
      <c r="AQ52" s="272"/>
      <c r="AR52" s="272"/>
      <c r="AS52" s="263"/>
      <c r="AT52" s="263"/>
      <c r="AU52" s="244"/>
      <c r="AV52" s="149"/>
      <c r="AW52" s="127"/>
      <c r="AX52" s="126"/>
      <c r="AY52" s="126"/>
      <c r="AZ52" s="126"/>
      <c r="BA52" s="126"/>
      <c r="BB52" s="126"/>
      <c r="BC52" s="126"/>
      <c r="BD52" s="126"/>
      <c r="BE52" s="126"/>
      <c r="BF52" s="136"/>
      <c r="BG52" s="270"/>
      <c r="BH52" s="139"/>
    </row>
    <row r="53" spans="1:60" ht="20.25" customHeight="1" thickBot="1">
      <c r="A53" s="479"/>
      <c r="B53" s="312" t="s">
        <v>224</v>
      </c>
      <c r="C53" s="327"/>
      <c r="D53" s="297"/>
      <c r="E53" s="298"/>
      <c r="F53" s="298"/>
      <c r="G53" s="298"/>
      <c r="H53" s="298"/>
      <c r="I53" s="298"/>
      <c r="J53" s="298"/>
      <c r="K53" s="313"/>
      <c r="L53" s="313"/>
      <c r="M53" s="313"/>
      <c r="N53" s="298"/>
      <c r="O53" s="313"/>
      <c r="P53" s="313"/>
      <c r="Q53" s="265"/>
      <c r="R53" s="267"/>
      <c r="S53" s="267"/>
      <c r="T53" s="267"/>
      <c r="U53" s="243"/>
      <c r="V53" s="284"/>
      <c r="W53" s="130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72"/>
      <c r="AM53" s="272"/>
      <c r="AN53" s="272"/>
      <c r="AO53" s="272"/>
      <c r="AP53" s="272">
        <v>36</v>
      </c>
      <c r="AQ53" s="272">
        <v>36</v>
      </c>
      <c r="AR53" s="272"/>
      <c r="AS53" s="263"/>
      <c r="AT53" s="263"/>
      <c r="AU53" s="244"/>
      <c r="AV53" s="149"/>
      <c r="AW53" s="127"/>
      <c r="AX53" s="126"/>
      <c r="AY53" s="126"/>
      <c r="AZ53" s="126"/>
      <c r="BA53" s="126"/>
      <c r="BB53" s="126"/>
      <c r="BC53" s="126"/>
      <c r="BD53" s="126"/>
      <c r="BE53" s="126"/>
      <c r="BF53" s="136"/>
      <c r="BG53" s="270"/>
      <c r="BH53" s="139"/>
    </row>
    <row r="54" spans="1:60" ht="18" customHeight="1" thickBot="1">
      <c r="A54" s="478"/>
      <c r="B54" s="495" t="s">
        <v>35</v>
      </c>
      <c r="C54" s="496"/>
      <c r="D54" s="497"/>
      <c r="E54" s="150">
        <f aca="true" t="shared" si="3" ref="E54:T54">SUM(E44:E48,E41:E42,E37,E27:E33,E26,E24,E17:E22)</f>
        <v>36</v>
      </c>
      <c r="F54" s="150">
        <f t="shared" si="3"/>
        <v>36</v>
      </c>
      <c r="G54" s="150">
        <f t="shared" si="3"/>
        <v>33</v>
      </c>
      <c r="H54" s="150">
        <f t="shared" si="3"/>
        <v>36</v>
      </c>
      <c r="I54" s="150">
        <f t="shared" si="3"/>
        <v>33</v>
      </c>
      <c r="J54" s="150">
        <f t="shared" si="3"/>
        <v>36</v>
      </c>
      <c r="K54" s="150">
        <f t="shared" si="3"/>
        <v>36</v>
      </c>
      <c r="L54" s="150">
        <f t="shared" si="3"/>
        <v>36</v>
      </c>
      <c r="M54" s="150">
        <f t="shared" si="3"/>
        <v>36</v>
      </c>
      <c r="N54" s="150">
        <f t="shared" si="3"/>
        <v>36</v>
      </c>
      <c r="O54" s="150">
        <f t="shared" si="3"/>
        <v>36</v>
      </c>
      <c r="P54" s="150">
        <f t="shared" si="3"/>
        <v>36</v>
      </c>
      <c r="Q54" s="150">
        <f t="shared" si="3"/>
        <v>36</v>
      </c>
      <c r="R54" s="150">
        <f t="shared" si="3"/>
        <v>36</v>
      </c>
      <c r="S54" s="150">
        <f t="shared" si="3"/>
        <v>36</v>
      </c>
      <c r="T54" s="150">
        <f t="shared" si="3"/>
        <v>36</v>
      </c>
      <c r="U54" s="147">
        <f>SUM(U42:U48,U41,U17:U32)</f>
        <v>36</v>
      </c>
      <c r="V54" s="284">
        <v>606</v>
      </c>
      <c r="W54" s="128"/>
      <c r="X54" s="146">
        <f>SUM(X50,X48,X47,X46,X44,X42,X41,X39,X38,X36,X33,X31,X29,X27,X24,X22,X20,X18)</f>
        <v>36</v>
      </c>
      <c r="Y54" s="146">
        <f aca="true" t="shared" si="4" ref="Y54:AK54">SUM(Y50,Y48,Y47,Y46,Y44,Y42,Y41,Y39,Y38,Y36,Y33,Y31,Y29,Y27,Y24,Y22,Y20,Y18)</f>
        <v>36</v>
      </c>
      <c r="Z54" s="146">
        <f t="shared" si="4"/>
        <v>36</v>
      </c>
      <c r="AA54" s="146">
        <f t="shared" si="4"/>
        <v>36</v>
      </c>
      <c r="AB54" s="146">
        <f t="shared" si="4"/>
        <v>36</v>
      </c>
      <c r="AC54" s="146">
        <f t="shared" si="4"/>
        <v>36</v>
      </c>
      <c r="AD54" s="146">
        <f t="shared" si="4"/>
        <v>36</v>
      </c>
      <c r="AE54" s="146">
        <f t="shared" si="4"/>
        <v>36</v>
      </c>
      <c r="AF54" s="146">
        <f t="shared" si="4"/>
        <v>36</v>
      </c>
      <c r="AG54" s="146">
        <f t="shared" si="4"/>
        <v>36</v>
      </c>
      <c r="AH54" s="146">
        <f t="shared" si="4"/>
        <v>36</v>
      </c>
      <c r="AI54" s="146">
        <f t="shared" si="4"/>
        <v>36</v>
      </c>
      <c r="AJ54" s="146">
        <f t="shared" si="4"/>
        <v>36</v>
      </c>
      <c r="AK54" s="146">
        <f t="shared" si="4"/>
        <v>36</v>
      </c>
      <c r="AL54" s="146">
        <f>SUM(AL50,AL44:AL48,AL42,AL41,AL38:AL39,AL36,AL33,AL31,AL29,AL27,AL26,AL24,AL22,AL20,AL18,AL17)</f>
        <v>36</v>
      </c>
      <c r="AM54" s="146">
        <f>SUM(AM50,AM44:AM48,AM42,AM41,AM38:AM39,AM36,AM33,AM31,AM29,AM27,AM26,AM24,AM22,AM20,AM18,AM17)</f>
        <v>36</v>
      </c>
      <c r="AN54" s="146">
        <v>36</v>
      </c>
      <c r="AO54" s="146">
        <f>SUM(AO50,AO44:AO48,AO42,AO41,AO38:AO39,AO36,AO33,AO31,AO29,AO27,AO26,AO24,AO22,AO20,AO18,AO17)</f>
        <v>36</v>
      </c>
      <c r="AP54" s="146">
        <v>36</v>
      </c>
      <c r="AQ54" s="146">
        <v>36</v>
      </c>
      <c r="AR54" s="146">
        <f>SUM(AR50,AR44:AR48,AR42,AR41,AR38:AR39,AR36,AR33,AR31,AR29,AR27,AR26,AR24,AR22,AR20,AR18,AR17)</f>
        <v>36</v>
      </c>
      <c r="AS54" s="146">
        <f>SUM(AS50,AS44:AS48,AS42,AS41,AS38:AS39,AS36,AS33,AS31,AS29,AS27,AS26,AS24,AS22,AS20,AS18,AS17)</f>
        <v>36</v>
      </c>
      <c r="AT54" s="146">
        <f>SUM(AT50,AT44:AT48,AT42,AT41,AT38:AT39,AT36,AT33,AT31,AT29,AT27,AT26,AT24,AT22,AT20,AT18,AT17)</f>
        <v>34</v>
      </c>
      <c r="AU54" s="146">
        <f>SUM(AU50,AU44:AU48,AU42,AU41,AU38:AU39,AU36,AU33,AU31,AU29,AU27,AU26,AU24,AU22,AU20,AU18,AU17)</f>
        <v>0</v>
      </c>
      <c r="AV54" s="149">
        <f>SUM(X54:AU54)</f>
        <v>826</v>
      </c>
      <c r="AW54" s="127"/>
      <c r="AX54" s="129"/>
      <c r="AY54" s="129"/>
      <c r="AZ54" s="129"/>
      <c r="BA54" s="129"/>
      <c r="BB54" s="129"/>
      <c r="BC54" s="129"/>
      <c r="BD54" s="129"/>
      <c r="BE54" s="129"/>
      <c r="BF54" s="137"/>
      <c r="BG54" s="141">
        <v>36</v>
      </c>
      <c r="BH54" s="139"/>
    </row>
    <row r="55" spans="1:60" ht="33" customHeight="1" thickBot="1">
      <c r="A55" s="478"/>
      <c r="B55" s="484" t="s">
        <v>218</v>
      </c>
      <c r="C55" s="485"/>
      <c r="D55" s="486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47"/>
      <c r="V55" s="284"/>
      <c r="W55" s="128"/>
      <c r="X55" s="146">
        <f>SUM(X51,X45,X43,X37,X32,X30,X28,X21,X19)</f>
        <v>0</v>
      </c>
      <c r="Y55" s="146">
        <f>SUM(Y51,Y45,Y43,Y37,Y32,Y30,Y28,Y21,Y19)</f>
        <v>0</v>
      </c>
      <c r="Z55" s="146">
        <f aca="true" t="shared" si="5" ref="Z55:AU55">SUM(Z51,Z45,Z43,Z37,Z32,Z30,Z28,Z21,Z19)</f>
        <v>0</v>
      </c>
      <c r="AA55" s="146">
        <f t="shared" si="5"/>
        <v>0</v>
      </c>
      <c r="AB55" s="146">
        <f t="shared" si="5"/>
        <v>0</v>
      </c>
      <c r="AC55" s="146">
        <f t="shared" si="5"/>
        <v>0</v>
      </c>
      <c r="AD55" s="146">
        <f t="shared" si="5"/>
        <v>10</v>
      </c>
      <c r="AE55" s="146">
        <f t="shared" si="5"/>
        <v>22</v>
      </c>
      <c r="AF55" s="146">
        <f t="shared" si="5"/>
        <v>4</v>
      </c>
      <c r="AG55" s="146">
        <f t="shared" si="5"/>
        <v>2</v>
      </c>
      <c r="AH55" s="146">
        <f t="shared" si="5"/>
        <v>0</v>
      </c>
      <c r="AI55" s="146">
        <f t="shared" si="5"/>
        <v>0</v>
      </c>
      <c r="AJ55" s="146">
        <f t="shared" si="5"/>
        <v>0</v>
      </c>
      <c r="AK55" s="146">
        <f t="shared" si="5"/>
        <v>0</v>
      </c>
      <c r="AL55" s="146">
        <f t="shared" si="5"/>
        <v>0</v>
      </c>
      <c r="AM55" s="146">
        <f t="shared" si="5"/>
        <v>0</v>
      </c>
      <c r="AN55" s="146">
        <f t="shared" si="5"/>
        <v>0</v>
      </c>
      <c r="AO55" s="146">
        <f t="shared" si="5"/>
        <v>0</v>
      </c>
      <c r="AP55" s="146">
        <f t="shared" si="5"/>
        <v>0</v>
      </c>
      <c r="AQ55" s="146">
        <f t="shared" si="5"/>
        <v>0</v>
      </c>
      <c r="AR55" s="146">
        <f t="shared" si="5"/>
        <v>0</v>
      </c>
      <c r="AS55" s="146">
        <f t="shared" si="5"/>
        <v>0</v>
      </c>
      <c r="AT55" s="146">
        <f t="shared" si="5"/>
        <v>0</v>
      </c>
      <c r="AU55" s="146">
        <f t="shared" si="5"/>
        <v>0</v>
      </c>
      <c r="AV55" s="149">
        <f>SUM(X55:AU55)</f>
        <v>38</v>
      </c>
      <c r="AW55" s="127"/>
      <c r="AX55" s="126"/>
      <c r="AY55" s="126"/>
      <c r="AZ55" s="126"/>
      <c r="BA55" s="126"/>
      <c r="BB55" s="126"/>
      <c r="BC55" s="126"/>
      <c r="BD55" s="126"/>
      <c r="BE55" s="126"/>
      <c r="BF55" s="136"/>
      <c r="BG55" s="141"/>
      <c r="BH55" s="139"/>
    </row>
    <row r="56" spans="1:60" ht="18" customHeight="1" thickBot="1">
      <c r="A56" s="480"/>
      <c r="B56" s="484" t="s">
        <v>21</v>
      </c>
      <c r="C56" s="485"/>
      <c r="D56" s="486"/>
      <c r="E56" s="150">
        <f aca="true" t="shared" si="6" ref="E56:T56">SUM(E44:E48,E41:E42,E37,E27:E33,E26,E24,E17:E22)</f>
        <v>36</v>
      </c>
      <c r="F56" s="150">
        <f t="shared" si="6"/>
        <v>36</v>
      </c>
      <c r="G56" s="150">
        <f t="shared" si="6"/>
        <v>33</v>
      </c>
      <c r="H56" s="150">
        <f t="shared" si="6"/>
        <v>36</v>
      </c>
      <c r="I56" s="150">
        <f t="shared" si="6"/>
        <v>33</v>
      </c>
      <c r="J56" s="150">
        <f t="shared" si="6"/>
        <v>36</v>
      </c>
      <c r="K56" s="150">
        <f t="shared" si="6"/>
        <v>36</v>
      </c>
      <c r="L56" s="150">
        <f t="shared" si="6"/>
        <v>36</v>
      </c>
      <c r="M56" s="150">
        <f t="shared" si="6"/>
        <v>36</v>
      </c>
      <c r="N56" s="150">
        <f t="shared" si="6"/>
        <v>36</v>
      </c>
      <c r="O56" s="150">
        <f t="shared" si="6"/>
        <v>36</v>
      </c>
      <c r="P56" s="150">
        <f t="shared" si="6"/>
        <v>36</v>
      </c>
      <c r="Q56" s="150">
        <f t="shared" si="6"/>
        <v>36</v>
      </c>
      <c r="R56" s="150">
        <f t="shared" si="6"/>
        <v>36</v>
      </c>
      <c r="S56" s="150">
        <f t="shared" si="6"/>
        <v>36</v>
      </c>
      <c r="T56" s="150">
        <f t="shared" si="6"/>
        <v>36</v>
      </c>
      <c r="U56" s="147">
        <f>SUM(U29,U26)</f>
        <v>36</v>
      </c>
      <c r="V56" s="284">
        <f>SUM(E56:U56)</f>
        <v>606</v>
      </c>
      <c r="W56" s="128"/>
      <c r="X56" s="146">
        <f>SUM(X54:X55)</f>
        <v>36</v>
      </c>
      <c r="Y56" s="146">
        <f aca="true" t="shared" si="7" ref="Y56:AU56">SUM(Y54:Y55)</f>
        <v>36</v>
      </c>
      <c r="Z56" s="146">
        <f t="shared" si="7"/>
        <v>36</v>
      </c>
      <c r="AA56" s="146">
        <f t="shared" si="7"/>
        <v>36</v>
      </c>
      <c r="AB56" s="146">
        <f t="shared" si="7"/>
        <v>36</v>
      </c>
      <c r="AC56" s="146">
        <f t="shared" si="7"/>
        <v>36</v>
      </c>
      <c r="AD56" s="146">
        <f t="shared" si="7"/>
        <v>46</v>
      </c>
      <c r="AE56" s="146">
        <f t="shared" si="7"/>
        <v>58</v>
      </c>
      <c r="AF56" s="146">
        <f t="shared" si="7"/>
        <v>40</v>
      </c>
      <c r="AG56" s="146">
        <f t="shared" si="7"/>
        <v>38</v>
      </c>
      <c r="AH56" s="146">
        <f t="shared" si="7"/>
        <v>36</v>
      </c>
      <c r="AI56" s="146">
        <f t="shared" si="7"/>
        <v>36</v>
      </c>
      <c r="AJ56" s="146">
        <f t="shared" si="7"/>
        <v>36</v>
      </c>
      <c r="AK56" s="146">
        <f t="shared" si="7"/>
        <v>36</v>
      </c>
      <c r="AL56" s="146">
        <f t="shared" si="7"/>
        <v>36</v>
      </c>
      <c r="AM56" s="146">
        <f t="shared" si="7"/>
        <v>36</v>
      </c>
      <c r="AN56" s="146">
        <f t="shared" si="7"/>
        <v>36</v>
      </c>
      <c r="AO56" s="146">
        <f t="shared" si="7"/>
        <v>36</v>
      </c>
      <c r="AP56" s="146">
        <f t="shared" si="7"/>
        <v>36</v>
      </c>
      <c r="AQ56" s="146">
        <f t="shared" si="7"/>
        <v>36</v>
      </c>
      <c r="AR56" s="146">
        <f t="shared" si="7"/>
        <v>36</v>
      </c>
      <c r="AS56" s="146">
        <f t="shared" si="7"/>
        <v>36</v>
      </c>
      <c r="AT56" s="146">
        <f t="shared" si="7"/>
        <v>34</v>
      </c>
      <c r="AU56" s="146">
        <f t="shared" si="7"/>
        <v>0</v>
      </c>
      <c r="AV56" s="149">
        <f>SUM(AV54:AV55)</f>
        <v>864</v>
      </c>
      <c r="AW56" s="127"/>
      <c r="AX56" s="126"/>
      <c r="AY56" s="126"/>
      <c r="AZ56" s="126"/>
      <c r="BA56" s="126"/>
      <c r="BB56" s="126"/>
      <c r="BC56" s="126"/>
      <c r="BD56" s="126"/>
      <c r="BE56" s="126"/>
      <c r="BF56" s="136"/>
      <c r="BG56" s="142">
        <v>54</v>
      </c>
      <c r="BH56" s="139"/>
    </row>
    <row r="59" spans="1:60" ht="15">
      <c r="A59" s="13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</row>
    <row r="60" spans="1:60" ht="15">
      <c r="A60" s="13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</row>
    <row r="61" spans="1:60" ht="15">
      <c r="A61" s="13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</row>
    <row r="62" spans="1:60" ht="15">
      <c r="A62" s="13"/>
      <c r="B62" s="13"/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32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</row>
    <row r="63" spans="1:60" ht="15">
      <c r="A63" s="13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</row>
    <row r="64" spans="1:60" ht="15">
      <c r="A64" s="13"/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</row>
    <row r="65" spans="1:60" ht="15">
      <c r="A65" s="13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</row>
    <row r="66" spans="1:60" ht="15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</row>
    <row r="67" spans="1:60" ht="15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</row>
    <row r="68" spans="1:60" ht="15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</row>
    <row r="69" spans="1:60" ht="15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</row>
    <row r="70" spans="1:60" ht="15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</row>
    <row r="71" spans="1:60" ht="15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</row>
    <row r="72" spans="1:60" ht="15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</row>
    <row r="73" spans="1:60" ht="15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</row>
    <row r="74" spans="1:60" ht="15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</row>
    <row r="75" spans="1:60" ht="15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</row>
    <row r="76" spans="1:60" ht="15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1:60" ht="15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</row>
    <row r="78" spans="1:60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</row>
    <row r="79" spans="1:60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</row>
    <row r="80" spans="1:60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</row>
    <row r="81" spans="1:60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</row>
    <row r="82" spans="1:60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  <row r="83" spans="1:60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</row>
    <row r="84" spans="1:60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</row>
    <row r="85" spans="1:60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</row>
    <row r="86" spans="1:60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  <row r="87" spans="1:60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</row>
    <row r="88" spans="1:60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</row>
    <row r="89" spans="1:60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</row>
    <row r="90" spans="1:60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</row>
    <row r="91" spans="1:60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</row>
    <row r="92" spans="1:60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</row>
    <row r="93" spans="1:60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</row>
    <row r="94" spans="1:60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</row>
    <row r="95" spans="1:60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</row>
    <row r="96" spans="1:60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</row>
    <row r="97" spans="1:60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</row>
    <row r="98" spans="1:60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</row>
    <row r="99" spans="1:60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</row>
    <row r="100" spans="1:60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</row>
    <row r="101" spans="1:60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</row>
    <row r="102" spans="1:60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</row>
    <row r="103" spans="1:60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</row>
    <row r="104" spans="1:60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</row>
    <row r="105" spans="1:60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</row>
    <row r="106" spans="1:60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</row>
    <row r="107" spans="1:60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</row>
    <row r="108" spans="1:60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</row>
    <row r="109" spans="1:60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</row>
    <row r="110" spans="1:60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</row>
    <row r="111" spans="1:60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</row>
    <row r="112" spans="1:60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</row>
    <row r="113" spans="1:60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</row>
    <row r="114" spans="1:60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</row>
    <row r="115" spans="1:60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</row>
    <row r="116" spans="1:60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</row>
    <row r="117" spans="1:60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</row>
    <row r="118" spans="1:60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</row>
    <row r="119" spans="1:60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</row>
    <row r="120" spans="1:60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</row>
    <row r="121" spans="1:60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</row>
    <row r="122" spans="1:60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</row>
    <row r="123" spans="1:60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</row>
    <row r="124" spans="1:60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</row>
    <row r="125" spans="1:60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</row>
    <row r="126" spans="1:60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</row>
    <row r="127" spans="1:60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</row>
    <row r="128" spans="1:60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</row>
    <row r="129" spans="1:60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1:60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</row>
    <row r="131" spans="1:60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</row>
    <row r="132" spans="1:60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1:60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</row>
    <row r="134" spans="1:60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</row>
    <row r="135" spans="1:60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</row>
    <row r="136" spans="1:60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</row>
    <row r="137" spans="1:60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</row>
    <row r="138" spans="1:60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1:60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1:60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1:60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</row>
    <row r="142" spans="1:60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</row>
    <row r="143" spans="1:60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</row>
    <row r="144" spans="1:60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</row>
    <row r="145" spans="1:60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</row>
    <row r="146" spans="1:60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</row>
    <row r="147" spans="1:60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</row>
    <row r="148" spans="1:60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1:60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1:60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1:60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1:60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1:60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1:60" ht="15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</sheetData>
  <sheetProtection/>
  <mergeCells count="48">
    <mergeCell ref="C29:C30"/>
    <mergeCell ref="B29:B30"/>
    <mergeCell ref="C50:C51"/>
    <mergeCell ref="B55:D55"/>
    <mergeCell ref="C18:C19"/>
    <mergeCell ref="B18:B19"/>
    <mergeCell ref="C20:C21"/>
    <mergeCell ref="B20:B21"/>
    <mergeCell ref="B27:B28"/>
    <mergeCell ref="C27:C28"/>
    <mergeCell ref="B31:B32"/>
    <mergeCell ref="B54:D54"/>
    <mergeCell ref="C36:C37"/>
    <mergeCell ref="B36:B37"/>
    <mergeCell ref="C42:C43"/>
    <mergeCell ref="B42:B43"/>
    <mergeCell ref="C44:C45"/>
    <mergeCell ref="B44:B45"/>
    <mergeCell ref="B50:B51"/>
    <mergeCell ref="AP1:AZ1"/>
    <mergeCell ref="A6:BG6"/>
    <mergeCell ref="B7:BD7"/>
    <mergeCell ref="AO8:BA8"/>
    <mergeCell ref="AP4:BF4"/>
    <mergeCell ref="A10:A14"/>
    <mergeCell ref="N10:Q10"/>
    <mergeCell ref="C10:C14"/>
    <mergeCell ref="AT10:AV10"/>
    <mergeCell ref="AK10:AM10"/>
    <mergeCell ref="I5:AJ5"/>
    <mergeCell ref="F10:H10"/>
    <mergeCell ref="BB10:BE10"/>
    <mergeCell ref="AX10:AZ10"/>
    <mergeCell ref="AB10:AE10"/>
    <mergeCell ref="S10:V10"/>
    <mergeCell ref="AG10:AI10"/>
    <mergeCell ref="AO10:AR10"/>
    <mergeCell ref="C8:AN8"/>
    <mergeCell ref="B10:B14"/>
    <mergeCell ref="D10:D14"/>
    <mergeCell ref="E11:BF11"/>
    <mergeCell ref="E13:BF13"/>
    <mergeCell ref="A15:A56"/>
    <mergeCell ref="X9:AD9"/>
    <mergeCell ref="J10:L10"/>
    <mergeCell ref="Y10:Z10"/>
    <mergeCell ref="B56:D56"/>
    <mergeCell ref="C31:C32"/>
  </mergeCells>
  <hyperlinks>
    <hyperlink ref="BG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7"/>
  <sheetViews>
    <sheetView zoomScale="70" zoomScaleNormal="70" zoomScalePageLayoutView="0" workbookViewId="0" topLeftCell="A55">
      <selection activeCell="AV67" sqref="AV67"/>
    </sheetView>
  </sheetViews>
  <sheetFormatPr defaultColWidth="9.140625" defaultRowHeight="15"/>
  <cols>
    <col min="1" max="1" width="3.8515625" style="0" customWidth="1"/>
    <col min="2" max="2" width="9.7109375" style="0" customWidth="1"/>
    <col min="3" max="3" width="23.28125" style="0" customWidth="1"/>
    <col min="5" max="21" width="3.7109375" style="0" customWidth="1"/>
    <col min="22" max="22" width="4.28125" style="0" customWidth="1"/>
    <col min="23" max="23" width="6.57421875" style="0" customWidth="1"/>
    <col min="24" max="24" width="4.140625" style="0" customWidth="1"/>
    <col min="25" max="47" width="3.7109375" style="0" customWidth="1"/>
    <col min="48" max="48" width="5.140625" style="0" customWidth="1"/>
    <col min="49" max="50" width="6.00390625" style="0" customWidth="1"/>
    <col min="51" max="58" width="3.7109375" style="0" customWidth="1"/>
  </cols>
  <sheetData>
    <row r="1" spans="1:58" ht="15">
      <c r="A1" s="72"/>
      <c r="B1" s="72"/>
      <c r="C1" s="72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445" t="s">
        <v>31</v>
      </c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73"/>
      <c r="BB1" s="73"/>
      <c r="BC1" s="73"/>
      <c r="BD1" s="73"/>
      <c r="BE1" s="73"/>
      <c r="BF1" s="73"/>
    </row>
    <row r="2" spans="1:58" ht="15">
      <c r="A2" s="72"/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18" t="s">
        <v>73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5">
      <c r="A3" s="72"/>
      <c r="B3" s="72"/>
      <c r="C3" s="72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18" t="s">
        <v>37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 ht="15">
      <c r="A4" s="72"/>
      <c r="B4" s="72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446" t="s">
        <v>97</v>
      </c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73"/>
    </row>
    <row r="5" spans="1:58" ht="18.75">
      <c r="A5" s="151"/>
      <c r="B5" s="151"/>
      <c r="C5" s="151"/>
      <c r="D5" s="151"/>
      <c r="E5" s="152"/>
      <c r="F5" s="152"/>
      <c r="G5" s="152"/>
      <c r="H5" s="152"/>
      <c r="I5" s="529" t="s">
        <v>32</v>
      </c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96"/>
      <c r="AL5" s="96"/>
      <c r="AM5" s="96"/>
      <c r="AN5" s="96"/>
      <c r="AO5" s="152"/>
      <c r="AP5" s="97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152"/>
    </row>
    <row r="6" spans="1:58" ht="18.75">
      <c r="A6" s="530" t="s">
        <v>91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</row>
    <row r="7" spans="1:58" ht="18.75">
      <c r="A7" s="151"/>
      <c r="B7" s="531" t="s">
        <v>275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152"/>
      <c r="BF7" s="152"/>
    </row>
    <row r="8" spans="1:58" ht="19.5" thickBot="1">
      <c r="A8" s="151"/>
      <c r="B8" s="43"/>
      <c r="C8" s="531" t="s">
        <v>253</v>
      </c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 t="s">
        <v>33</v>
      </c>
      <c r="AP8" s="531"/>
      <c r="AQ8" s="531"/>
      <c r="AR8" s="531"/>
      <c r="AS8" s="531"/>
      <c r="AT8" s="531"/>
      <c r="AU8" s="531"/>
      <c r="AV8" s="531"/>
      <c r="AW8" s="531"/>
      <c r="AX8" s="531"/>
      <c r="AY8" s="531"/>
      <c r="AZ8" s="531"/>
      <c r="BA8" s="531"/>
      <c r="BB8" s="43"/>
      <c r="BC8" s="43"/>
      <c r="BD8" s="43"/>
      <c r="BE8" s="152"/>
      <c r="BF8" s="152"/>
    </row>
    <row r="9" spans="1:58" ht="15.75" thickBot="1">
      <c r="A9" s="72"/>
      <c r="B9" s="19" t="s">
        <v>96</v>
      </c>
      <c r="C9" s="19"/>
      <c r="D9" s="19" t="s">
        <v>95</v>
      </c>
      <c r="E9" s="21" t="s">
        <v>77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527"/>
      <c r="Y9" s="527"/>
      <c r="Z9" s="527"/>
      <c r="AA9" s="527"/>
      <c r="AB9" s="527"/>
      <c r="AC9" s="527"/>
      <c r="AD9" s="528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73"/>
      <c r="BF9" s="73"/>
    </row>
    <row r="10" spans="1:58" ht="60.75" thickBot="1">
      <c r="A10" s="534" t="s">
        <v>0</v>
      </c>
      <c r="B10" s="534" t="s">
        <v>1</v>
      </c>
      <c r="C10" s="534" t="s">
        <v>2</v>
      </c>
      <c r="D10" s="534" t="s">
        <v>3</v>
      </c>
      <c r="E10" s="160" t="s">
        <v>158</v>
      </c>
      <c r="F10" s="524" t="s">
        <v>4</v>
      </c>
      <c r="G10" s="525"/>
      <c r="H10" s="526"/>
      <c r="I10" s="74" t="s">
        <v>170</v>
      </c>
      <c r="J10" s="524" t="s">
        <v>5</v>
      </c>
      <c r="K10" s="525"/>
      <c r="L10" s="525"/>
      <c r="M10" s="526"/>
      <c r="N10" s="74" t="s">
        <v>160</v>
      </c>
      <c r="O10" s="524" t="s">
        <v>6</v>
      </c>
      <c r="P10" s="525"/>
      <c r="Q10" s="525"/>
      <c r="R10" s="75" t="s">
        <v>161</v>
      </c>
      <c r="S10" s="524" t="s">
        <v>7</v>
      </c>
      <c r="T10" s="525"/>
      <c r="U10" s="525"/>
      <c r="V10" s="526"/>
      <c r="W10" s="76" t="s">
        <v>162</v>
      </c>
      <c r="X10" s="524" t="s">
        <v>8</v>
      </c>
      <c r="Y10" s="525"/>
      <c r="Z10" s="525"/>
      <c r="AA10" s="75" t="s">
        <v>163</v>
      </c>
      <c r="AB10" s="524" t="s">
        <v>9</v>
      </c>
      <c r="AC10" s="525"/>
      <c r="AD10" s="525"/>
      <c r="AE10" s="532"/>
      <c r="AF10" s="76" t="s">
        <v>164</v>
      </c>
      <c r="AG10" s="524" t="s">
        <v>10</v>
      </c>
      <c r="AH10" s="525"/>
      <c r="AI10" s="533"/>
      <c r="AJ10" s="77" t="s">
        <v>165</v>
      </c>
      <c r="AK10" s="525" t="s">
        <v>11</v>
      </c>
      <c r="AL10" s="525"/>
      <c r="AM10" s="526"/>
      <c r="AN10" s="160" t="s">
        <v>166</v>
      </c>
      <c r="AO10" s="524" t="s">
        <v>12</v>
      </c>
      <c r="AP10" s="525"/>
      <c r="AQ10" s="525"/>
      <c r="AR10" s="532"/>
      <c r="AS10" s="161" t="s">
        <v>167</v>
      </c>
      <c r="AT10" s="524" t="s">
        <v>13</v>
      </c>
      <c r="AU10" s="525"/>
      <c r="AV10" s="525"/>
      <c r="AW10" s="90" t="s">
        <v>168</v>
      </c>
      <c r="AX10" s="524" t="s">
        <v>14</v>
      </c>
      <c r="AY10" s="525"/>
      <c r="AZ10" s="526"/>
      <c r="BA10" s="92" t="s">
        <v>169</v>
      </c>
      <c r="BB10" s="524" t="s">
        <v>15</v>
      </c>
      <c r="BC10" s="525"/>
      <c r="BD10" s="525"/>
      <c r="BE10" s="536"/>
      <c r="BF10" s="29" t="s">
        <v>34</v>
      </c>
    </row>
    <row r="11" spans="1:58" ht="15.75" thickBot="1">
      <c r="A11" s="534"/>
      <c r="B11" s="534"/>
      <c r="C11" s="534"/>
      <c r="D11" s="534"/>
      <c r="E11" s="537" t="s">
        <v>16</v>
      </c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  <c r="BC11" s="537"/>
      <c r="BD11" s="537"/>
      <c r="BE11" s="537"/>
      <c r="BF11" s="78"/>
    </row>
    <row r="12" spans="1:58" ht="16.5" thickBot="1">
      <c r="A12" s="534"/>
      <c r="B12" s="534"/>
      <c r="C12" s="534"/>
      <c r="D12" s="534"/>
      <c r="E12" s="79">
        <v>35</v>
      </c>
      <c r="F12" s="80">
        <v>36</v>
      </c>
      <c r="G12" s="80">
        <v>37</v>
      </c>
      <c r="H12" s="80">
        <v>38</v>
      </c>
      <c r="I12" s="80">
        <v>39</v>
      </c>
      <c r="J12" s="80">
        <v>40</v>
      </c>
      <c r="K12" s="80">
        <v>41</v>
      </c>
      <c r="L12" s="81">
        <v>42</v>
      </c>
      <c r="M12" s="81">
        <v>43</v>
      </c>
      <c r="N12" s="83">
        <v>44</v>
      </c>
      <c r="O12" s="81">
        <v>45</v>
      </c>
      <c r="P12" s="81">
        <v>46</v>
      </c>
      <c r="Q12" s="81">
        <v>47</v>
      </c>
      <c r="R12" s="81">
        <v>48</v>
      </c>
      <c r="S12" s="81">
        <v>49</v>
      </c>
      <c r="T12" s="81">
        <v>50</v>
      </c>
      <c r="U12" s="81">
        <v>51</v>
      </c>
      <c r="V12" s="81">
        <v>52</v>
      </c>
      <c r="W12" s="82">
        <v>53</v>
      </c>
      <c r="X12" s="81">
        <v>1</v>
      </c>
      <c r="Y12" s="81">
        <v>2</v>
      </c>
      <c r="Z12" s="81">
        <v>3</v>
      </c>
      <c r="AA12" s="81">
        <v>4</v>
      </c>
      <c r="AB12" s="81">
        <v>5</v>
      </c>
      <c r="AC12" s="81">
        <v>6</v>
      </c>
      <c r="AD12" s="81">
        <v>7</v>
      </c>
      <c r="AE12" s="81">
        <v>8</v>
      </c>
      <c r="AF12" s="81">
        <v>9</v>
      </c>
      <c r="AG12" s="81">
        <v>10</v>
      </c>
      <c r="AH12" s="81">
        <v>11</v>
      </c>
      <c r="AI12" s="80">
        <v>12</v>
      </c>
      <c r="AJ12" s="80">
        <v>13</v>
      </c>
      <c r="AK12" s="80">
        <v>14</v>
      </c>
      <c r="AL12" s="80">
        <v>15</v>
      </c>
      <c r="AM12" s="81">
        <v>16</v>
      </c>
      <c r="AN12" s="80">
        <v>17</v>
      </c>
      <c r="AO12" s="80">
        <v>18</v>
      </c>
      <c r="AP12" s="80">
        <v>19</v>
      </c>
      <c r="AQ12" s="80">
        <v>20</v>
      </c>
      <c r="AR12" s="80">
        <v>21</v>
      </c>
      <c r="AS12" s="80">
        <v>22</v>
      </c>
      <c r="AT12" s="80">
        <v>23</v>
      </c>
      <c r="AU12" s="80">
        <v>24</v>
      </c>
      <c r="AV12" s="80">
        <v>25</v>
      </c>
      <c r="AW12" s="80">
        <v>26</v>
      </c>
      <c r="AX12" s="80">
        <v>27</v>
      </c>
      <c r="AY12" s="80">
        <v>28</v>
      </c>
      <c r="AZ12" s="83">
        <v>29</v>
      </c>
      <c r="BA12" s="80">
        <v>30</v>
      </c>
      <c r="BB12" s="80">
        <v>31</v>
      </c>
      <c r="BC12" s="80">
        <v>32</v>
      </c>
      <c r="BD12" s="80">
        <v>33</v>
      </c>
      <c r="BE12" s="80">
        <v>34</v>
      </c>
      <c r="BF12" s="84"/>
    </row>
    <row r="13" spans="1:58" ht="15.75" thickBot="1">
      <c r="A13" s="534"/>
      <c r="B13" s="534"/>
      <c r="C13" s="534"/>
      <c r="D13" s="534"/>
      <c r="E13" s="538" t="s">
        <v>17</v>
      </c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538"/>
      <c r="AX13" s="538"/>
      <c r="AY13" s="538"/>
      <c r="AZ13" s="538"/>
      <c r="BA13" s="538"/>
      <c r="BB13" s="538"/>
      <c r="BC13" s="538"/>
      <c r="BD13" s="538"/>
      <c r="BE13" s="538"/>
      <c r="BF13" s="84"/>
    </row>
    <row r="14" spans="1:58" ht="16.5" thickBot="1">
      <c r="A14" s="534"/>
      <c r="B14" s="534"/>
      <c r="C14" s="534"/>
      <c r="D14" s="534"/>
      <c r="E14" s="85">
        <v>1</v>
      </c>
      <c r="F14" s="85">
        <v>2</v>
      </c>
      <c r="G14" s="85">
        <v>3</v>
      </c>
      <c r="H14" s="85">
        <v>4</v>
      </c>
      <c r="I14" s="85">
        <v>5</v>
      </c>
      <c r="J14" s="85">
        <v>6</v>
      </c>
      <c r="K14" s="85">
        <v>7</v>
      </c>
      <c r="L14" s="86">
        <v>8</v>
      </c>
      <c r="M14" s="86">
        <v>9</v>
      </c>
      <c r="N14" s="86">
        <v>10</v>
      </c>
      <c r="O14" s="86">
        <v>11</v>
      </c>
      <c r="P14" s="86">
        <v>12</v>
      </c>
      <c r="Q14" s="87">
        <v>13</v>
      </c>
      <c r="R14" s="86">
        <v>14</v>
      </c>
      <c r="S14" s="86">
        <v>15</v>
      </c>
      <c r="T14" s="86">
        <v>16</v>
      </c>
      <c r="U14" s="86">
        <v>17</v>
      </c>
      <c r="V14" s="86">
        <v>18</v>
      </c>
      <c r="W14" s="86">
        <v>19</v>
      </c>
      <c r="X14" s="86">
        <v>20</v>
      </c>
      <c r="Y14" s="86">
        <v>21</v>
      </c>
      <c r="Z14" s="86">
        <v>22</v>
      </c>
      <c r="AA14" s="86">
        <v>23</v>
      </c>
      <c r="AB14" s="86">
        <v>24</v>
      </c>
      <c r="AC14" s="86">
        <v>25</v>
      </c>
      <c r="AD14" s="86">
        <v>26</v>
      </c>
      <c r="AE14" s="86">
        <v>27</v>
      </c>
      <c r="AF14" s="86">
        <v>28</v>
      </c>
      <c r="AG14" s="86">
        <v>29</v>
      </c>
      <c r="AH14" s="86">
        <v>30</v>
      </c>
      <c r="AI14" s="86">
        <v>31</v>
      </c>
      <c r="AJ14" s="86">
        <v>32</v>
      </c>
      <c r="AK14" s="86">
        <v>33</v>
      </c>
      <c r="AL14" s="86">
        <v>34</v>
      </c>
      <c r="AM14" s="86">
        <v>35</v>
      </c>
      <c r="AN14" s="86">
        <v>36</v>
      </c>
      <c r="AO14" s="88">
        <v>37</v>
      </c>
      <c r="AP14" s="89">
        <v>38</v>
      </c>
      <c r="AQ14" s="89">
        <v>39</v>
      </c>
      <c r="AR14" s="89">
        <v>40</v>
      </c>
      <c r="AS14" s="89">
        <v>41</v>
      </c>
      <c r="AT14" s="89">
        <v>42</v>
      </c>
      <c r="AU14" s="90">
        <v>43</v>
      </c>
      <c r="AV14" s="91">
        <v>44</v>
      </c>
      <c r="AW14" s="92">
        <v>45</v>
      </c>
      <c r="AX14" s="92">
        <v>46</v>
      </c>
      <c r="AY14" s="92">
        <v>47</v>
      </c>
      <c r="AZ14" s="85">
        <v>48</v>
      </c>
      <c r="BA14" s="85">
        <v>49</v>
      </c>
      <c r="BB14" s="85">
        <v>50</v>
      </c>
      <c r="BC14" s="85">
        <v>51</v>
      </c>
      <c r="BD14" s="93">
        <v>52</v>
      </c>
      <c r="BE14" s="94">
        <v>53</v>
      </c>
      <c r="BF14" s="95"/>
    </row>
    <row r="15" spans="1:58" ht="18" customHeight="1" thickBot="1">
      <c r="A15" s="543" t="s">
        <v>45</v>
      </c>
      <c r="B15" s="547" t="s">
        <v>47</v>
      </c>
      <c r="C15" s="549" t="s">
        <v>48</v>
      </c>
      <c r="D15" s="15" t="s">
        <v>18</v>
      </c>
      <c r="E15" s="335">
        <f aca="true" t="shared" si="0" ref="E15:U15">SUM(E17,E23,E21,E27)</f>
        <v>62</v>
      </c>
      <c r="F15" s="335">
        <f t="shared" si="0"/>
        <v>60</v>
      </c>
      <c r="G15" s="335">
        <f t="shared" si="0"/>
        <v>62</v>
      </c>
      <c r="H15" s="335">
        <f t="shared" si="0"/>
        <v>60</v>
      </c>
      <c r="I15" s="335">
        <f t="shared" si="0"/>
        <v>62</v>
      </c>
      <c r="J15" s="335">
        <f t="shared" si="0"/>
        <v>60</v>
      </c>
      <c r="K15" s="335">
        <f t="shared" si="0"/>
        <v>62</v>
      </c>
      <c r="L15" s="335">
        <f t="shared" si="0"/>
        <v>62</v>
      </c>
      <c r="M15" s="335">
        <f t="shared" si="0"/>
        <v>58</v>
      </c>
      <c r="N15" s="335">
        <f t="shared" si="0"/>
        <v>72</v>
      </c>
      <c r="O15" s="335">
        <f t="shared" si="0"/>
        <v>72</v>
      </c>
      <c r="P15" s="335">
        <f t="shared" si="0"/>
        <v>0</v>
      </c>
      <c r="Q15" s="335">
        <f t="shared" si="0"/>
        <v>58</v>
      </c>
      <c r="R15" s="335">
        <f t="shared" si="0"/>
        <v>58</v>
      </c>
      <c r="S15" s="335">
        <f t="shared" si="0"/>
        <v>72</v>
      </c>
      <c r="T15" s="335">
        <f t="shared" si="0"/>
        <v>68</v>
      </c>
      <c r="U15" s="335">
        <f t="shared" si="0"/>
        <v>36</v>
      </c>
      <c r="V15" s="335">
        <f>SUM(V17,V21,V23,V27)</f>
        <v>612</v>
      </c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70"/>
      <c r="AW15" s="125">
        <f>SUM(AW17,AW21,AW23,AW27)</f>
        <v>900</v>
      </c>
      <c r="AX15" s="125"/>
      <c r="AY15" s="125"/>
      <c r="AZ15" s="125"/>
      <c r="BA15" s="125"/>
      <c r="BB15" s="125"/>
      <c r="BC15" s="125"/>
      <c r="BD15" s="125"/>
      <c r="BE15" s="125"/>
      <c r="BF15" s="179"/>
    </row>
    <row r="16" spans="1:58" ht="18" customHeight="1" thickBot="1">
      <c r="A16" s="544"/>
      <c r="B16" s="548"/>
      <c r="C16" s="550"/>
      <c r="D16" s="15" t="s">
        <v>19</v>
      </c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6"/>
      <c r="X16" s="335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70"/>
      <c r="AW16" s="125">
        <f>SUM(AW28)</f>
        <v>44</v>
      </c>
      <c r="AX16" s="125"/>
      <c r="AY16" s="125"/>
      <c r="AZ16" s="125"/>
      <c r="BA16" s="125"/>
      <c r="BB16" s="125"/>
      <c r="BC16" s="125"/>
      <c r="BD16" s="125"/>
      <c r="BE16" s="125"/>
      <c r="BF16" s="179"/>
    </row>
    <row r="17" spans="1:58" ht="43.5" customHeight="1" thickBot="1">
      <c r="A17" s="544"/>
      <c r="B17" s="303" t="s">
        <v>62</v>
      </c>
      <c r="C17" s="314" t="s">
        <v>55</v>
      </c>
      <c r="D17" s="33" t="s">
        <v>18</v>
      </c>
      <c r="E17" s="169">
        <f>SUM(E18:E20)</f>
        <v>6</v>
      </c>
      <c r="F17" s="169">
        <f aca="true" t="shared" si="1" ref="F17:AT17">SUM(F18:F20)</f>
        <v>8</v>
      </c>
      <c r="G17" s="169">
        <f t="shared" si="1"/>
        <v>6</v>
      </c>
      <c r="H17" s="169">
        <f t="shared" si="1"/>
        <v>8</v>
      </c>
      <c r="I17" s="169">
        <f t="shared" si="1"/>
        <v>6</v>
      </c>
      <c r="J17" s="169">
        <f t="shared" si="1"/>
        <v>8</v>
      </c>
      <c r="K17" s="169">
        <f t="shared" si="1"/>
        <v>6</v>
      </c>
      <c r="L17" s="169">
        <f t="shared" si="1"/>
        <v>8</v>
      </c>
      <c r="M17" s="169">
        <f t="shared" si="1"/>
        <v>12</v>
      </c>
      <c r="N17" s="169">
        <f t="shared" si="1"/>
        <v>0</v>
      </c>
      <c r="O17" s="169">
        <f t="shared" si="1"/>
        <v>0</v>
      </c>
      <c r="P17" s="169">
        <f t="shared" si="1"/>
        <v>0</v>
      </c>
      <c r="Q17" s="169">
        <f t="shared" si="1"/>
        <v>12</v>
      </c>
      <c r="R17" s="169">
        <f t="shared" si="1"/>
        <v>12</v>
      </c>
      <c r="S17" s="169">
        <f t="shared" si="1"/>
        <v>0</v>
      </c>
      <c r="T17" s="169">
        <f t="shared" si="1"/>
        <v>0</v>
      </c>
      <c r="U17" s="169">
        <f t="shared" si="1"/>
        <v>0</v>
      </c>
      <c r="V17" s="169">
        <f t="shared" si="1"/>
        <v>92</v>
      </c>
      <c r="W17" s="169">
        <f t="shared" si="1"/>
        <v>0</v>
      </c>
      <c r="X17" s="169">
        <f t="shared" si="1"/>
        <v>4</v>
      </c>
      <c r="Y17" s="169">
        <f t="shared" si="1"/>
        <v>8</v>
      </c>
      <c r="Z17" s="169">
        <f t="shared" si="1"/>
        <v>4</v>
      </c>
      <c r="AA17" s="169">
        <f t="shared" si="1"/>
        <v>8</v>
      </c>
      <c r="AB17" s="169">
        <f t="shared" si="1"/>
        <v>4</v>
      </c>
      <c r="AC17" s="169">
        <f t="shared" si="1"/>
        <v>4</v>
      </c>
      <c r="AD17" s="169">
        <f t="shared" si="1"/>
        <v>4</v>
      </c>
      <c r="AE17" s="169">
        <f t="shared" si="1"/>
        <v>4</v>
      </c>
      <c r="AF17" s="169">
        <f t="shared" si="1"/>
        <v>4</v>
      </c>
      <c r="AG17" s="169">
        <f t="shared" si="1"/>
        <v>4</v>
      </c>
      <c r="AH17" s="169">
        <f t="shared" si="1"/>
        <v>4</v>
      </c>
      <c r="AI17" s="169">
        <f t="shared" si="1"/>
        <v>4</v>
      </c>
      <c r="AJ17" s="169">
        <f t="shared" si="1"/>
        <v>0</v>
      </c>
      <c r="AK17" s="169">
        <f t="shared" si="1"/>
        <v>0</v>
      </c>
      <c r="AL17" s="169">
        <f t="shared" si="1"/>
        <v>0</v>
      </c>
      <c r="AM17" s="169">
        <f t="shared" si="1"/>
        <v>0</v>
      </c>
      <c r="AN17" s="169">
        <f t="shared" si="1"/>
        <v>4</v>
      </c>
      <c r="AO17" s="169">
        <f t="shared" si="1"/>
        <v>0</v>
      </c>
      <c r="AP17" s="169">
        <f t="shared" si="1"/>
        <v>0</v>
      </c>
      <c r="AQ17" s="169">
        <f t="shared" si="1"/>
        <v>0</v>
      </c>
      <c r="AR17" s="169">
        <f t="shared" si="1"/>
        <v>0</v>
      </c>
      <c r="AS17" s="169">
        <f t="shared" si="1"/>
        <v>0</v>
      </c>
      <c r="AT17" s="169">
        <f t="shared" si="1"/>
        <v>4</v>
      </c>
      <c r="AU17" s="169">
        <f>SUM(AU18:AU20)</f>
        <v>4</v>
      </c>
      <c r="AV17" s="375"/>
      <c r="AW17" s="375">
        <f>SUM(AW19,AW20)</f>
        <v>68</v>
      </c>
      <c r="AX17" s="180"/>
      <c r="AY17" s="180"/>
      <c r="AZ17" s="180"/>
      <c r="BA17" s="180"/>
      <c r="BB17" s="180"/>
      <c r="BC17" s="180"/>
      <c r="BD17" s="180"/>
      <c r="BE17" s="125"/>
      <c r="BF17" s="179"/>
    </row>
    <row r="18" spans="1:58" ht="18" customHeight="1" thickBot="1">
      <c r="A18" s="544"/>
      <c r="B18" s="226" t="s">
        <v>56</v>
      </c>
      <c r="C18" s="337" t="s">
        <v>57</v>
      </c>
      <c r="D18" s="12" t="s">
        <v>18</v>
      </c>
      <c r="E18" s="23">
        <v>2</v>
      </c>
      <c r="F18" s="23">
        <v>4</v>
      </c>
      <c r="G18" s="23">
        <v>2</v>
      </c>
      <c r="H18" s="23">
        <v>4</v>
      </c>
      <c r="I18" s="23">
        <v>2</v>
      </c>
      <c r="J18" s="23">
        <v>4</v>
      </c>
      <c r="K18" s="23">
        <v>2</v>
      </c>
      <c r="L18" s="23">
        <v>4</v>
      </c>
      <c r="M18" s="23">
        <v>4</v>
      </c>
      <c r="N18" s="334"/>
      <c r="O18" s="334"/>
      <c r="P18" s="334"/>
      <c r="Q18" s="23">
        <v>4</v>
      </c>
      <c r="R18" s="23">
        <v>4</v>
      </c>
      <c r="S18" s="334"/>
      <c r="T18" s="334"/>
      <c r="U18" s="267"/>
      <c r="V18" s="359">
        <f>SUM(E18:M18,Q18:R18)</f>
        <v>36</v>
      </c>
      <c r="W18" s="130"/>
      <c r="X18" s="69"/>
      <c r="Y18" s="69"/>
      <c r="Z18" s="69"/>
      <c r="AA18" s="62"/>
      <c r="AB18" s="62"/>
      <c r="AC18" s="62"/>
      <c r="AD18" s="62"/>
      <c r="AE18" s="62"/>
      <c r="AF18" s="62"/>
      <c r="AG18" s="62"/>
      <c r="AH18" s="62"/>
      <c r="AI18" s="62"/>
      <c r="AJ18" s="363"/>
      <c r="AK18" s="363"/>
      <c r="AL18" s="363"/>
      <c r="AM18" s="363"/>
      <c r="AN18" s="176"/>
      <c r="AO18" s="363"/>
      <c r="AP18" s="363"/>
      <c r="AQ18" s="363"/>
      <c r="AR18" s="363"/>
      <c r="AS18" s="363"/>
      <c r="AT18" s="176"/>
      <c r="AU18" s="62"/>
      <c r="AV18" s="364"/>
      <c r="AW18" s="284"/>
      <c r="AX18" s="180"/>
      <c r="AY18" s="180"/>
      <c r="AZ18" s="180"/>
      <c r="BA18" s="180"/>
      <c r="BB18" s="180"/>
      <c r="BC18" s="180"/>
      <c r="BD18" s="180"/>
      <c r="BE18" s="125"/>
      <c r="BF18" s="179"/>
    </row>
    <row r="19" spans="1:58" ht="42.75" customHeight="1" thickBot="1">
      <c r="A19" s="544"/>
      <c r="B19" s="304" t="s">
        <v>72</v>
      </c>
      <c r="C19" s="339" t="s">
        <v>190</v>
      </c>
      <c r="D19" s="12" t="s">
        <v>18</v>
      </c>
      <c r="E19" s="23">
        <v>2</v>
      </c>
      <c r="F19" s="23">
        <v>2</v>
      </c>
      <c r="G19" s="23">
        <v>2</v>
      </c>
      <c r="H19" s="23">
        <v>2</v>
      </c>
      <c r="I19" s="23">
        <v>2</v>
      </c>
      <c r="J19" s="23">
        <v>2</v>
      </c>
      <c r="K19" s="23">
        <v>2</v>
      </c>
      <c r="L19" s="23">
        <v>2</v>
      </c>
      <c r="M19" s="23">
        <v>4</v>
      </c>
      <c r="N19" s="334"/>
      <c r="O19" s="334"/>
      <c r="P19" s="334"/>
      <c r="Q19" s="23">
        <v>4</v>
      </c>
      <c r="R19" s="23">
        <v>4</v>
      </c>
      <c r="S19" s="334"/>
      <c r="T19" s="334"/>
      <c r="U19" s="267"/>
      <c r="V19" s="359">
        <f>SUM(E19:M19,Q19:R19)</f>
        <v>28</v>
      </c>
      <c r="W19" s="130"/>
      <c r="X19" s="61">
        <v>2</v>
      </c>
      <c r="Y19" s="61">
        <v>4</v>
      </c>
      <c r="Z19" s="61">
        <v>2</v>
      </c>
      <c r="AA19" s="63">
        <v>4</v>
      </c>
      <c r="AB19" s="63">
        <v>2</v>
      </c>
      <c r="AC19" s="63">
        <v>2</v>
      </c>
      <c r="AD19" s="63">
        <v>2</v>
      </c>
      <c r="AE19" s="63">
        <v>2</v>
      </c>
      <c r="AF19" s="63">
        <v>2</v>
      </c>
      <c r="AG19" s="63">
        <v>2</v>
      </c>
      <c r="AH19" s="63">
        <v>2</v>
      </c>
      <c r="AI19" s="63">
        <v>2</v>
      </c>
      <c r="AJ19" s="363"/>
      <c r="AK19" s="363"/>
      <c r="AL19" s="363"/>
      <c r="AM19" s="363"/>
      <c r="AN19" s="115">
        <v>2</v>
      </c>
      <c r="AO19" s="363"/>
      <c r="AP19" s="363"/>
      <c r="AQ19" s="363"/>
      <c r="AR19" s="363"/>
      <c r="AS19" s="363"/>
      <c r="AT19" s="115">
        <v>2</v>
      </c>
      <c r="AU19" s="63">
        <v>2</v>
      </c>
      <c r="AV19" s="364"/>
      <c r="AW19" s="284">
        <f>SUM(X19:AU19)</f>
        <v>34</v>
      </c>
      <c r="AX19" s="180"/>
      <c r="AY19" s="180"/>
      <c r="AZ19" s="180"/>
      <c r="BA19" s="180"/>
      <c r="BB19" s="180"/>
      <c r="BC19" s="180"/>
      <c r="BD19" s="180"/>
      <c r="BE19" s="125"/>
      <c r="BF19" s="179"/>
    </row>
    <row r="20" spans="1:58" ht="18.75" customHeight="1" thickBot="1" thickTop="1">
      <c r="A20" s="544"/>
      <c r="B20" s="236" t="s">
        <v>59</v>
      </c>
      <c r="C20" s="340" t="s">
        <v>27</v>
      </c>
      <c r="D20" s="12" t="s">
        <v>18</v>
      </c>
      <c r="E20" s="23">
        <v>2</v>
      </c>
      <c r="F20" s="23">
        <v>2</v>
      </c>
      <c r="G20" s="23">
        <v>2</v>
      </c>
      <c r="H20" s="23">
        <v>2</v>
      </c>
      <c r="I20" s="23">
        <v>2</v>
      </c>
      <c r="J20" s="23">
        <v>2</v>
      </c>
      <c r="K20" s="23">
        <v>2</v>
      </c>
      <c r="L20" s="23">
        <v>2</v>
      </c>
      <c r="M20" s="23">
        <v>4</v>
      </c>
      <c r="N20" s="334"/>
      <c r="O20" s="334"/>
      <c r="P20" s="334"/>
      <c r="Q20" s="23">
        <v>4</v>
      </c>
      <c r="R20" s="23">
        <v>4</v>
      </c>
      <c r="S20" s="334"/>
      <c r="T20" s="334"/>
      <c r="U20" s="267"/>
      <c r="V20" s="359">
        <f>SUM(E20:M20,Q20:R20)</f>
        <v>28</v>
      </c>
      <c r="W20" s="130"/>
      <c r="X20" s="61">
        <v>2</v>
      </c>
      <c r="Y20" s="61">
        <v>4</v>
      </c>
      <c r="Z20" s="61">
        <v>2</v>
      </c>
      <c r="AA20" s="63">
        <v>4</v>
      </c>
      <c r="AB20" s="63">
        <v>2</v>
      </c>
      <c r="AC20" s="63">
        <v>2</v>
      </c>
      <c r="AD20" s="63">
        <v>2</v>
      </c>
      <c r="AE20" s="63">
        <v>2</v>
      </c>
      <c r="AF20" s="63">
        <v>2</v>
      </c>
      <c r="AG20" s="63">
        <v>2</v>
      </c>
      <c r="AH20" s="63">
        <v>2</v>
      </c>
      <c r="AI20" s="63">
        <v>2</v>
      </c>
      <c r="AJ20" s="363"/>
      <c r="AK20" s="363"/>
      <c r="AL20" s="363"/>
      <c r="AM20" s="363"/>
      <c r="AN20" s="115">
        <v>2</v>
      </c>
      <c r="AO20" s="363"/>
      <c r="AP20" s="363"/>
      <c r="AQ20" s="363"/>
      <c r="AR20" s="363"/>
      <c r="AS20" s="363"/>
      <c r="AT20" s="115">
        <v>2</v>
      </c>
      <c r="AU20" s="63">
        <v>2</v>
      </c>
      <c r="AV20" s="364"/>
      <c r="AW20" s="284">
        <f aca="true" t="shared" si="2" ref="AW20:AW61">SUM(X20:AU20)</f>
        <v>34</v>
      </c>
      <c r="AX20" s="180"/>
      <c r="AY20" s="180"/>
      <c r="AZ20" s="180"/>
      <c r="BA20" s="180"/>
      <c r="BB20" s="180"/>
      <c r="BC20" s="180"/>
      <c r="BD20" s="180"/>
      <c r="BE20" s="125"/>
      <c r="BF20" s="179"/>
    </row>
    <row r="21" spans="1:58" ht="39.75" customHeight="1" thickBot="1" thickTop="1">
      <c r="A21" s="544"/>
      <c r="B21" s="305" t="s">
        <v>65</v>
      </c>
      <c r="C21" s="344" t="s">
        <v>64</v>
      </c>
      <c r="D21" s="153"/>
      <c r="E21" s="71">
        <f>SUM(E22)</f>
        <v>0</v>
      </c>
      <c r="F21" s="71">
        <f aca="true" t="shared" si="3" ref="F21:AU21">SUM(F22)</f>
        <v>0</v>
      </c>
      <c r="G21" s="71">
        <f t="shared" si="3"/>
        <v>0</v>
      </c>
      <c r="H21" s="71">
        <f t="shared" si="3"/>
        <v>0</v>
      </c>
      <c r="I21" s="71">
        <f t="shared" si="3"/>
        <v>0</v>
      </c>
      <c r="J21" s="71">
        <f t="shared" si="3"/>
        <v>0</v>
      </c>
      <c r="K21" s="71">
        <f t="shared" si="3"/>
        <v>0</v>
      </c>
      <c r="L21" s="71">
        <f t="shared" si="3"/>
        <v>0</v>
      </c>
      <c r="M21" s="71">
        <f t="shared" si="3"/>
        <v>0</v>
      </c>
      <c r="N21" s="71">
        <f t="shared" si="3"/>
        <v>0</v>
      </c>
      <c r="O21" s="71">
        <f t="shared" si="3"/>
        <v>0</v>
      </c>
      <c r="P21" s="71">
        <f t="shared" si="3"/>
        <v>0</v>
      </c>
      <c r="Q21" s="71">
        <f t="shared" si="3"/>
        <v>0</v>
      </c>
      <c r="R21" s="71">
        <f t="shared" si="3"/>
        <v>0</v>
      </c>
      <c r="S21" s="71">
        <f t="shared" si="3"/>
        <v>0</v>
      </c>
      <c r="T21" s="71">
        <f t="shared" si="3"/>
        <v>0</v>
      </c>
      <c r="U21" s="71">
        <f t="shared" si="3"/>
        <v>0</v>
      </c>
      <c r="V21" s="71">
        <f t="shared" si="3"/>
        <v>0</v>
      </c>
      <c r="W21" s="71">
        <f t="shared" si="3"/>
        <v>0</v>
      </c>
      <c r="X21" s="71">
        <f t="shared" si="3"/>
        <v>2</v>
      </c>
      <c r="Y21" s="71">
        <f t="shared" si="3"/>
        <v>4</v>
      </c>
      <c r="Z21" s="71">
        <f t="shared" si="3"/>
        <v>2</v>
      </c>
      <c r="AA21" s="71">
        <f t="shared" si="3"/>
        <v>4</v>
      </c>
      <c r="AB21" s="71">
        <f t="shared" si="3"/>
        <v>2</v>
      </c>
      <c r="AC21" s="71">
        <f t="shared" si="3"/>
        <v>2</v>
      </c>
      <c r="AD21" s="71">
        <f t="shared" si="3"/>
        <v>2</v>
      </c>
      <c r="AE21" s="71">
        <f t="shared" si="3"/>
        <v>2</v>
      </c>
      <c r="AF21" s="71">
        <f t="shared" si="3"/>
        <v>2</v>
      </c>
      <c r="AG21" s="71">
        <f t="shared" si="3"/>
        <v>2</v>
      </c>
      <c r="AH21" s="71">
        <f t="shared" si="3"/>
        <v>2</v>
      </c>
      <c r="AI21" s="71">
        <f t="shared" si="3"/>
        <v>2</v>
      </c>
      <c r="AJ21" s="374">
        <f t="shared" si="3"/>
        <v>0</v>
      </c>
      <c r="AK21" s="374">
        <f t="shared" si="3"/>
        <v>0</v>
      </c>
      <c r="AL21" s="374">
        <f t="shared" si="3"/>
        <v>0</v>
      </c>
      <c r="AM21" s="374">
        <f t="shared" si="3"/>
        <v>0</v>
      </c>
      <c r="AN21" s="71">
        <f t="shared" si="3"/>
        <v>2</v>
      </c>
      <c r="AO21" s="374">
        <f t="shared" si="3"/>
        <v>0</v>
      </c>
      <c r="AP21" s="374">
        <f t="shared" si="3"/>
        <v>0</v>
      </c>
      <c r="AQ21" s="374">
        <f t="shared" si="3"/>
        <v>0</v>
      </c>
      <c r="AR21" s="374">
        <f t="shared" si="3"/>
        <v>0</v>
      </c>
      <c r="AS21" s="374">
        <f t="shared" si="3"/>
        <v>0</v>
      </c>
      <c r="AT21" s="71">
        <f t="shared" si="3"/>
        <v>2</v>
      </c>
      <c r="AU21" s="71">
        <f t="shared" si="3"/>
        <v>4</v>
      </c>
      <c r="AV21" s="375"/>
      <c r="AW21" s="375">
        <f>SUM(AW22)</f>
        <v>36</v>
      </c>
      <c r="AX21" s="180"/>
      <c r="AY21" s="180"/>
      <c r="AZ21" s="180"/>
      <c r="BA21" s="180"/>
      <c r="BB21" s="180"/>
      <c r="BC21" s="180"/>
      <c r="BD21" s="180"/>
      <c r="BE21" s="125"/>
      <c r="BF21" s="179"/>
    </row>
    <row r="22" spans="1:58" ht="35.25" customHeight="1" thickBot="1" thickTop="1">
      <c r="A22" s="544"/>
      <c r="B22" s="236" t="s">
        <v>74</v>
      </c>
      <c r="C22" s="341" t="s">
        <v>75</v>
      </c>
      <c r="D22" s="12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334"/>
      <c r="O22" s="334"/>
      <c r="P22" s="334"/>
      <c r="Q22" s="23"/>
      <c r="R22" s="23"/>
      <c r="S22" s="334"/>
      <c r="T22" s="334"/>
      <c r="U22" s="267"/>
      <c r="V22" s="359"/>
      <c r="W22" s="130"/>
      <c r="X22" s="61">
        <v>2</v>
      </c>
      <c r="Y22" s="61">
        <v>4</v>
      </c>
      <c r="Z22" s="61">
        <v>2</v>
      </c>
      <c r="AA22" s="63">
        <v>4</v>
      </c>
      <c r="AB22" s="63">
        <v>2</v>
      </c>
      <c r="AC22" s="63">
        <v>2</v>
      </c>
      <c r="AD22" s="63">
        <v>2</v>
      </c>
      <c r="AE22" s="63">
        <v>2</v>
      </c>
      <c r="AF22" s="63">
        <v>2</v>
      </c>
      <c r="AG22" s="63">
        <v>2</v>
      </c>
      <c r="AH22" s="63">
        <v>2</v>
      </c>
      <c r="AI22" s="63">
        <v>2</v>
      </c>
      <c r="AJ22" s="363"/>
      <c r="AK22" s="363"/>
      <c r="AL22" s="363"/>
      <c r="AM22" s="363"/>
      <c r="AN22" s="115">
        <v>2</v>
      </c>
      <c r="AO22" s="363"/>
      <c r="AP22" s="363"/>
      <c r="AQ22" s="363"/>
      <c r="AR22" s="363"/>
      <c r="AS22" s="363"/>
      <c r="AT22" s="115">
        <v>2</v>
      </c>
      <c r="AU22" s="63">
        <v>4</v>
      </c>
      <c r="AV22" s="364"/>
      <c r="AW22" s="284">
        <f t="shared" si="2"/>
        <v>36</v>
      </c>
      <c r="AX22" s="180"/>
      <c r="AY22" s="180"/>
      <c r="AZ22" s="180"/>
      <c r="BA22" s="180"/>
      <c r="BB22" s="180"/>
      <c r="BC22" s="180"/>
      <c r="BD22" s="180"/>
      <c r="BE22" s="125"/>
      <c r="BF22" s="179"/>
    </row>
    <row r="23" spans="1:67" s="121" customFormat="1" ht="30" customHeight="1" thickBot="1" thickTop="1">
      <c r="A23" s="544"/>
      <c r="B23" s="308" t="s">
        <v>68</v>
      </c>
      <c r="C23" s="342" t="s">
        <v>191</v>
      </c>
      <c r="D23" s="118" t="s">
        <v>18</v>
      </c>
      <c r="E23" s="119">
        <f>SUM(E25:E27)</f>
        <v>30</v>
      </c>
      <c r="F23" s="119">
        <f aca="true" t="shared" si="4" ref="F23:U23">SUM(F25:F27)</f>
        <v>28</v>
      </c>
      <c r="G23" s="119">
        <f t="shared" si="4"/>
        <v>30</v>
      </c>
      <c r="H23" s="119">
        <f t="shared" si="4"/>
        <v>28</v>
      </c>
      <c r="I23" s="119">
        <f t="shared" si="4"/>
        <v>30</v>
      </c>
      <c r="J23" s="119">
        <f t="shared" si="4"/>
        <v>28</v>
      </c>
      <c r="K23" s="119">
        <f t="shared" si="4"/>
        <v>30</v>
      </c>
      <c r="L23" s="119">
        <f t="shared" si="4"/>
        <v>28</v>
      </c>
      <c r="M23" s="119">
        <f t="shared" si="4"/>
        <v>24</v>
      </c>
      <c r="N23" s="356">
        <f t="shared" si="4"/>
        <v>36</v>
      </c>
      <c r="O23" s="356">
        <f t="shared" si="4"/>
        <v>36</v>
      </c>
      <c r="P23" s="356">
        <f t="shared" si="4"/>
        <v>0</v>
      </c>
      <c r="Q23" s="119">
        <f t="shared" si="4"/>
        <v>24</v>
      </c>
      <c r="R23" s="119">
        <f t="shared" si="4"/>
        <v>24</v>
      </c>
      <c r="S23" s="356">
        <f t="shared" si="4"/>
        <v>36</v>
      </c>
      <c r="T23" s="356">
        <f t="shared" si="4"/>
        <v>34</v>
      </c>
      <c r="U23" s="119">
        <f t="shared" si="4"/>
        <v>18</v>
      </c>
      <c r="V23" s="41">
        <f>SUM(V25:V26)</f>
        <v>36</v>
      </c>
      <c r="W23" s="41">
        <f aca="true" t="shared" si="5" ref="W23:AV23">SUM(W25:W26)</f>
        <v>0</v>
      </c>
      <c r="X23" s="41">
        <f t="shared" si="5"/>
        <v>8</v>
      </c>
      <c r="Y23" s="41">
        <f t="shared" si="5"/>
        <v>6</v>
      </c>
      <c r="Z23" s="41">
        <f t="shared" si="5"/>
        <v>8</v>
      </c>
      <c r="AA23" s="41">
        <f t="shared" si="5"/>
        <v>6</v>
      </c>
      <c r="AB23" s="41">
        <f t="shared" si="5"/>
        <v>8</v>
      </c>
      <c r="AC23" s="41">
        <f t="shared" si="5"/>
        <v>6</v>
      </c>
      <c r="AD23" s="41">
        <f t="shared" si="5"/>
        <v>8</v>
      </c>
      <c r="AE23" s="41">
        <f t="shared" si="5"/>
        <v>6</v>
      </c>
      <c r="AF23" s="41">
        <f t="shared" si="5"/>
        <v>8</v>
      </c>
      <c r="AG23" s="41">
        <f t="shared" si="5"/>
        <v>6</v>
      </c>
      <c r="AH23" s="41">
        <f t="shared" si="5"/>
        <v>8</v>
      </c>
      <c r="AI23" s="41">
        <f t="shared" si="5"/>
        <v>6</v>
      </c>
      <c r="AJ23" s="356">
        <f t="shared" si="5"/>
        <v>0</v>
      </c>
      <c r="AK23" s="356">
        <f t="shared" si="5"/>
        <v>0</v>
      </c>
      <c r="AL23" s="356">
        <f t="shared" si="5"/>
        <v>0</v>
      </c>
      <c r="AM23" s="356">
        <f t="shared" si="5"/>
        <v>0</v>
      </c>
      <c r="AN23" s="41">
        <f t="shared" si="5"/>
        <v>8</v>
      </c>
      <c r="AO23" s="356">
        <f t="shared" si="5"/>
        <v>0</v>
      </c>
      <c r="AP23" s="356">
        <f t="shared" si="5"/>
        <v>0</v>
      </c>
      <c r="AQ23" s="356">
        <f t="shared" si="5"/>
        <v>0</v>
      </c>
      <c r="AR23" s="356">
        <f t="shared" si="5"/>
        <v>0</v>
      </c>
      <c r="AS23" s="356">
        <f t="shared" si="5"/>
        <v>0</v>
      </c>
      <c r="AT23" s="41">
        <f t="shared" si="5"/>
        <v>6</v>
      </c>
      <c r="AU23" s="41">
        <f t="shared" si="5"/>
        <v>8</v>
      </c>
      <c r="AV23" s="41">
        <f t="shared" si="5"/>
        <v>0</v>
      </c>
      <c r="AW23" s="375">
        <f>SUM(AW24:AW26)</f>
        <v>106</v>
      </c>
      <c r="AX23" s="180"/>
      <c r="AY23" s="180"/>
      <c r="AZ23" s="180"/>
      <c r="BA23" s="180"/>
      <c r="BB23" s="180"/>
      <c r="BC23" s="180"/>
      <c r="BD23" s="180"/>
      <c r="BE23" s="181"/>
      <c r="BF23" s="179"/>
      <c r="BG23" s="139"/>
      <c r="BH23" s="139"/>
      <c r="BI23" s="139"/>
      <c r="BJ23" s="139"/>
      <c r="BK23" s="139"/>
      <c r="BL23" s="139"/>
      <c r="BM23" s="139"/>
      <c r="BN23" s="139"/>
      <c r="BO23" s="139"/>
    </row>
    <row r="24" spans="1:67" s="166" customFormat="1" ht="35.25" customHeight="1" thickBot="1" thickTop="1">
      <c r="A24" s="544"/>
      <c r="B24" s="307" t="s">
        <v>38</v>
      </c>
      <c r="C24" s="343" t="s">
        <v>69</v>
      </c>
      <c r="D24" s="164" t="s">
        <v>18</v>
      </c>
      <c r="E24" s="165"/>
      <c r="F24" s="165"/>
      <c r="G24" s="165"/>
      <c r="H24" s="165"/>
      <c r="I24" s="165"/>
      <c r="J24" s="165"/>
      <c r="K24" s="165"/>
      <c r="L24" s="165"/>
      <c r="M24" s="165"/>
      <c r="N24" s="334"/>
      <c r="O24" s="334"/>
      <c r="P24" s="334"/>
      <c r="Q24" s="165"/>
      <c r="R24" s="165"/>
      <c r="S24" s="334"/>
      <c r="T24" s="334"/>
      <c r="U24" s="267"/>
      <c r="V24" s="359"/>
      <c r="W24" s="177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363"/>
      <c r="AK24" s="363"/>
      <c r="AL24" s="363"/>
      <c r="AM24" s="363"/>
      <c r="AN24" s="165"/>
      <c r="AO24" s="363"/>
      <c r="AP24" s="363"/>
      <c r="AQ24" s="363"/>
      <c r="AR24" s="363"/>
      <c r="AS24" s="363"/>
      <c r="AT24" s="165"/>
      <c r="AU24" s="165"/>
      <c r="AV24" s="364"/>
      <c r="AW24" s="284">
        <f t="shared" si="2"/>
        <v>0</v>
      </c>
      <c r="AX24" s="180"/>
      <c r="AY24" s="180"/>
      <c r="AZ24" s="180"/>
      <c r="BA24" s="180"/>
      <c r="BB24" s="180"/>
      <c r="BC24" s="180"/>
      <c r="BD24" s="180"/>
      <c r="BE24" s="181"/>
      <c r="BF24" s="179"/>
      <c r="BG24" s="139"/>
      <c r="BH24" s="139"/>
      <c r="BI24" s="139"/>
      <c r="BJ24" s="139"/>
      <c r="BK24" s="139"/>
      <c r="BL24" s="139"/>
      <c r="BM24" s="139"/>
      <c r="BN24" s="139"/>
      <c r="BO24" s="139"/>
    </row>
    <row r="25" spans="1:58" ht="54" customHeight="1" thickBot="1" thickTop="1">
      <c r="A25" s="544"/>
      <c r="B25" s="236" t="s">
        <v>76</v>
      </c>
      <c r="C25" s="340" t="s">
        <v>225</v>
      </c>
      <c r="D25" s="144" t="s">
        <v>18</v>
      </c>
      <c r="E25" s="23"/>
      <c r="F25" s="23"/>
      <c r="G25" s="23"/>
      <c r="H25" s="23"/>
      <c r="I25" s="23"/>
      <c r="J25" s="23"/>
      <c r="K25" s="23"/>
      <c r="L25" s="23"/>
      <c r="M25" s="23"/>
      <c r="N25" s="334"/>
      <c r="O25" s="334"/>
      <c r="P25" s="334"/>
      <c r="Q25" s="23"/>
      <c r="R25" s="23"/>
      <c r="S25" s="334"/>
      <c r="T25" s="334"/>
      <c r="U25" s="267"/>
      <c r="V25" s="359"/>
      <c r="W25" s="130"/>
      <c r="X25" s="61">
        <v>8</v>
      </c>
      <c r="Y25" s="61">
        <v>6</v>
      </c>
      <c r="Z25" s="61">
        <v>8</v>
      </c>
      <c r="AA25" s="63">
        <v>6</v>
      </c>
      <c r="AB25" s="63">
        <v>8</v>
      </c>
      <c r="AC25" s="63">
        <v>6</v>
      </c>
      <c r="AD25" s="63">
        <v>8</v>
      </c>
      <c r="AE25" s="63">
        <v>6</v>
      </c>
      <c r="AF25" s="63">
        <v>8</v>
      </c>
      <c r="AG25" s="63">
        <v>6</v>
      </c>
      <c r="AH25" s="63">
        <v>8</v>
      </c>
      <c r="AI25" s="63">
        <v>6</v>
      </c>
      <c r="AJ25" s="363"/>
      <c r="AK25" s="363"/>
      <c r="AL25" s="363"/>
      <c r="AM25" s="363"/>
      <c r="AN25" s="115">
        <v>8</v>
      </c>
      <c r="AO25" s="363"/>
      <c r="AP25" s="363"/>
      <c r="AQ25" s="363"/>
      <c r="AR25" s="363"/>
      <c r="AS25" s="363"/>
      <c r="AT25" s="115">
        <v>6</v>
      </c>
      <c r="AU25" s="63">
        <v>8</v>
      </c>
      <c r="AV25" s="364"/>
      <c r="AW25" s="284">
        <f t="shared" si="2"/>
        <v>106</v>
      </c>
      <c r="AX25" s="180"/>
      <c r="AY25" s="180"/>
      <c r="AZ25" s="180"/>
      <c r="BA25" s="180"/>
      <c r="BB25" s="180"/>
      <c r="BC25" s="180"/>
      <c r="BD25" s="180"/>
      <c r="BE25" s="125"/>
      <c r="BF25" s="179"/>
    </row>
    <row r="26" spans="1:58" ht="18.75" customHeight="1" thickBot="1" thickTop="1">
      <c r="A26" s="544"/>
      <c r="B26" s="236" t="s">
        <v>226</v>
      </c>
      <c r="C26" s="340" t="s">
        <v>227</v>
      </c>
      <c r="D26" s="226" t="s">
        <v>18</v>
      </c>
      <c r="E26" s="23">
        <v>4</v>
      </c>
      <c r="F26" s="23">
        <v>4</v>
      </c>
      <c r="G26" s="23">
        <v>4</v>
      </c>
      <c r="H26" s="23">
        <v>4</v>
      </c>
      <c r="I26" s="23">
        <v>4</v>
      </c>
      <c r="J26" s="23">
        <v>4</v>
      </c>
      <c r="K26" s="23">
        <v>4</v>
      </c>
      <c r="L26" s="23">
        <v>2</v>
      </c>
      <c r="M26" s="23">
        <v>2</v>
      </c>
      <c r="N26" s="334"/>
      <c r="O26" s="334"/>
      <c r="P26" s="334"/>
      <c r="Q26" s="23">
        <v>2</v>
      </c>
      <c r="R26" s="23">
        <v>2</v>
      </c>
      <c r="S26" s="334"/>
      <c r="T26" s="334"/>
      <c r="U26" s="267"/>
      <c r="V26" s="359">
        <f>SUM(E26:M26,Q26:R26)</f>
        <v>36</v>
      </c>
      <c r="W26" s="130"/>
      <c r="X26" s="69"/>
      <c r="Y26" s="69"/>
      <c r="Z26" s="69"/>
      <c r="AA26" s="63"/>
      <c r="AB26" s="63"/>
      <c r="AC26" s="63"/>
      <c r="AD26" s="63"/>
      <c r="AE26" s="63"/>
      <c r="AF26" s="63"/>
      <c r="AG26" s="63"/>
      <c r="AH26" s="63"/>
      <c r="AI26" s="63"/>
      <c r="AJ26" s="363"/>
      <c r="AK26" s="363"/>
      <c r="AL26" s="363"/>
      <c r="AM26" s="363"/>
      <c r="AN26" s="115"/>
      <c r="AO26" s="363"/>
      <c r="AP26" s="363"/>
      <c r="AQ26" s="363"/>
      <c r="AR26" s="363"/>
      <c r="AS26" s="363"/>
      <c r="AT26" s="115"/>
      <c r="AU26" s="63"/>
      <c r="AV26" s="364"/>
      <c r="AW26" s="284">
        <f t="shared" si="2"/>
        <v>0</v>
      </c>
      <c r="AX26" s="180"/>
      <c r="AY26" s="180"/>
      <c r="AZ26" s="180"/>
      <c r="BA26" s="180"/>
      <c r="BB26" s="180"/>
      <c r="BC26" s="180"/>
      <c r="BD26" s="180"/>
      <c r="BE26" s="125"/>
      <c r="BF26" s="179"/>
    </row>
    <row r="27" spans="1:58" ht="36" customHeight="1" thickBot="1" thickTop="1">
      <c r="A27" s="544"/>
      <c r="B27" s="541" t="s">
        <v>39</v>
      </c>
      <c r="C27" s="539" t="s">
        <v>67</v>
      </c>
      <c r="D27" s="376" t="s">
        <v>18</v>
      </c>
      <c r="E27" s="219">
        <f aca="true" t="shared" si="6" ref="E27:M27">SUM(E29,E34,E41,E48,E53,E57)</f>
        <v>26</v>
      </c>
      <c r="F27" s="219">
        <f t="shared" si="6"/>
        <v>24</v>
      </c>
      <c r="G27" s="219">
        <f t="shared" si="6"/>
        <v>26</v>
      </c>
      <c r="H27" s="219">
        <f t="shared" si="6"/>
        <v>24</v>
      </c>
      <c r="I27" s="219">
        <f t="shared" si="6"/>
        <v>26</v>
      </c>
      <c r="J27" s="219">
        <f t="shared" si="6"/>
        <v>24</v>
      </c>
      <c r="K27" s="219">
        <f t="shared" si="6"/>
        <v>26</v>
      </c>
      <c r="L27" s="219">
        <f t="shared" si="6"/>
        <v>26</v>
      </c>
      <c r="M27" s="219">
        <f t="shared" si="6"/>
        <v>22</v>
      </c>
      <c r="N27" s="372">
        <v>36</v>
      </c>
      <c r="O27" s="372">
        <f aca="true" t="shared" si="7" ref="O27:U27">SUM(O29,O34,O41,O48,O53,O57)</f>
        <v>36</v>
      </c>
      <c r="P27" s="372">
        <f t="shared" si="7"/>
        <v>0</v>
      </c>
      <c r="Q27" s="219">
        <f t="shared" si="7"/>
        <v>22</v>
      </c>
      <c r="R27" s="219">
        <f t="shared" si="7"/>
        <v>22</v>
      </c>
      <c r="S27" s="356">
        <f t="shared" si="7"/>
        <v>36</v>
      </c>
      <c r="T27" s="356">
        <f t="shared" si="7"/>
        <v>34</v>
      </c>
      <c r="U27" s="219">
        <f t="shared" si="7"/>
        <v>18</v>
      </c>
      <c r="V27" s="41">
        <f>SUM(V29,V34,V41,V42,V48,V57)</f>
        <v>484</v>
      </c>
      <c r="W27" s="219">
        <f>SUM(W29,W34,W41,W48,W53,W57)</f>
        <v>0</v>
      </c>
      <c r="X27" s="219">
        <f>SUM(X29,X34,X41,X48,X53,X57)</f>
        <v>24</v>
      </c>
      <c r="Y27" s="219">
        <f aca="true" t="shared" si="8" ref="Y27:AV27">SUM(Y29,Y34,Y41,Y48,Y53,Y57)</f>
        <v>20</v>
      </c>
      <c r="Z27" s="219">
        <f t="shared" si="8"/>
        <v>26</v>
      </c>
      <c r="AA27" s="219">
        <f t="shared" si="8"/>
        <v>20</v>
      </c>
      <c r="AB27" s="219">
        <f t="shared" si="8"/>
        <v>22</v>
      </c>
      <c r="AC27" s="219">
        <f t="shared" si="8"/>
        <v>24</v>
      </c>
      <c r="AD27" s="219">
        <f t="shared" si="8"/>
        <v>20</v>
      </c>
      <c r="AE27" s="219">
        <f t="shared" si="8"/>
        <v>26</v>
      </c>
      <c r="AF27" s="219">
        <f t="shared" si="8"/>
        <v>24</v>
      </c>
      <c r="AG27" s="219">
        <f t="shared" si="8"/>
        <v>22</v>
      </c>
      <c r="AH27" s="219">
        <f t="shared" si="8"/>
        <v>26</v>
      </c>
      <c r="AI27" s="219">
        <f t="shared" si="8"/>
        <v>22</v>
      </c>
      <c r="AJ27" s="219">
        <f t="shared" si="8"/>
        <v>36</v>
      </c>
      <c r="AK27" s="219">
        <f t="shared" si="8"/>
        <v>36</v>
      </c>
      <c r="AL27" s="219">
        <f t="shared" si="8"/>
        <v>36</v>
      </c>
      <c r="AM27" s="219">
        <f t="shared" si="8"/>
        <v>36</v>
      </c>
      <c r="AN27" s="219">
        <f t="shared" si="8"/>
        <v>24</v>
      </c>
      <c r="AO27" s="219">
        <f t="shared" si="8"/>
        <v>36</v>
      </c>
      <c r="AP27" s="219">
        <f t="shared" si="8"/>
        <v>36</v>
      </c>
      <c r="AQ27" s="219">
        <f t="shared" si="8"/>
        <v>0</v>
      </c>
      <c r="AR27" s="219">
        <f t="shared" si="8"/>
        <v>72</v>
      </c>
      <c r="AS27" s="219">
        <f t="shared" si="8"/>
        <v>36</v>
      </c>
      <c r="AT27" s="219">
        <f t="shared" si="8"/>
        <v>20</v>
      </c>
      <c r="AU27" s="219">
        <f t="shared" si="8"/>
        <v>22</v>
      </c>
      <c r="AV27" s="219">
        <f t="shared" si="8"/>
        <v>24</v>
      </c>
      <c r="AW27" s="375">
        <f>SUM(AW34,AW41,AW48,AW53,AX57,AW57)</f>
        <v>690</v>
      </c>
      <c r="AX27" s="180"/>
      <c r="AY27" s="180"/>
      <c r="AZ27" s="180"/>
      <c r="BA27" s="180"/>
      <c r="BB27" s="180"/>
      <c r="BC27" s="180"/>
      <c r="BD27" s="180"/>
      <c r="BE27" s="125"/>
      <c r="BF27" s="179"/>
    </row>
    <row r="28" spans="1:58" ht="36" customHeight="1" thickBot="1">
      <c r="A28" s="545"/>
      <c r="B28" s="542"/>
      <c r="C28" s="540"/>
      <c r="D28" s="376" t="s">
        <v>213</v>
      </c>
      <c r="E28" s="219"/>
      <c r="F28" s="219"/>
      <c r="G28" s="219"/>
      <c r="H28" s="219"/>
      <c r="I28" s="219"/>
      <c r="J28" s="219"/>
      <c r="K28" s="219"/>
      <c r="L28" s="219"/>
      <c r="M28" s="219"/>
      <c r="N28" s="372"/>
      <c r="O28" s="372"/>
      <c r="P28" s="372"/>
      <c r="Q28" s="219"/>
      <c r="R28" s="219"/>
      <c r="S28" s="356"/>
      <c r="T28" s="356"/>
      <c r="U28" s="219"/>
      <c r="V28" s="41"/>
      <c r="W28" s="219"/>
      <c r="X28" s="219">
        <f>SUM(X37,X45,X59)</f>
        <v>2</v>
      </c>
      <c r="Y28" s="219">
        <f aca="true" t="shared" si="9" ref="Y28:AV28">SUM(Y37,Y45,Y59)</f>
        <v>2</v>
      </c>
      <c r="Z28" s="219">
        <f t="shared" si="9"/>
        <v>4</v>
      </c>
      <c r="AA28" s="219">
        <f t="shared" si="9"/>
        <v>2</v>
      </c>
      <c r="AB28" s="219">
        <f t="shared" si="9"/>
        <v>2</v>
      </c>
      <c r="AC28" s="219">
        <f t="shared" si="9"/>
        <v>4</v>
      </c>
      <c r="AD28" s="219">
        <f t="shared" si="9"/>
        <v>2</v>
      </c>
      <c r="AE28" s="219">
        <f t="shared" si="9"/>
        <v>4</v>
      </c>
      <c r="AF28" s="219">
        <f t="shared" si="9"/>
        <v>4</v>
      </c>
      <c r="AG28" s="219">
        <f t="shared" si="9"/>
        <v>2</v>
      </c>
      <c r="AH28" s="219">
        <f t="shared" si="9"/>
        <v>4</v>
      </c>
      <c r="AI28" s="219">
        <f t="shared" si="9"/>
        <v>0</v>
      </c>
      <c r="AJ28" s="219">
        <f t="shared" si="9"/>
        <v>0</v>
      </c>
      <c r="AK28" s="219">
        <f t="shared" si="9"/>
        <v>0</v>
      </c>
      <c r="AL28" s="219">
        <f t="shared" si="9"/>
        <v>0</v>
      </c>
      <c r="AM28" s="219">
        <f t="shared" si="9"/>
        <v>0</v>
      </c>
      <c r="AN28" s="219">
        <f t="shared" si="9"/>
        <v>6</v>
      </c>
      <c r="AO28" s="219">
        <f t="shared" si="9"/>
        <v>0</v>
      </c>
      <c r="AP28" s="219">
        <f t="shared" si="9"/>
        <v>0</v>
      </c>
      <c r="AQ28" s="219">
        <f t="shared" si="9"/>
        <v>0</v>
      </c>
      <c r="AR28" s="219">
        <f t="shared" si="9"/>
        <v>0</v>
      </c>
      <c r="AS28" s="219">
        <f t="shared" si="9"/>
        <v>0</v>
      </c>
      <c r="AT28" s="219">
        <f t="shared" si="9"/>
        <v>2</v>
      </c>
      <c r="AU28" s="219">
        <f t="shared" si="9"/>
        <v>4</v>
      </c>
      <c r="AV28" s="219">
        <f t="shared" si="9"/>
        <v>0</v>
      </c>
      <c r="AW28" s="375">
        <f>SUM(AW37,AW45,AW59)</f>
        <v>44</v>
      </c>
      <c r="AX28" s="180"/>
      <c r="AY28" s="180"/>
      <c r="AZ28" s="180"/>
      <c r="BA28" s="180"/>
      <c r="BB28" s="180"/>
      <c r="BC28" s="180"/>
      <c r="BD28" s="180"/>
      <c r="BE28" s="125"/>
      <c r="BF28" s="179"/>
    </row>
    <row r="29" spans="1:58" ht="81.75" customHeight="1" thickBot="1">
      <c r="A29" s="545"/>
      <c r="B29" s="361" t="s">
        <v>78</v>
      </c>
      <c r="C29" s="362" t="s">
        <v>228</v>
      </c>
      <c r="D29" s="361"/>
      <c r="E29" s="58">
        <f>SUM(E31:E33)</f>
        <v>6</v>
      </c>
      <c r="F29" s="58">
        <f aca="true" t="shared" si="10" ref="F29:U29">SUM(F31:F33)</f>
        <v>8</v>
      </c>
      <c r="G29" s="58">
        <f t="shared" si="10"/>
        <v>6</v>
      </c>
      <c r="H29" s="58">
        <f t="shared" si="10"/>
        <v>8</v>
      </c>
      <c r="I29" s="58">
        <f t="shared" si="10"/>
        <v>6</v>
      </c>
      <c r="J29" s="58">
        <f t="shared" si="10"/>
        <v>8</v>
      </c>
      <c r="K29" s="58">
        <f t="shared" si="10"/>
        <v>6</v>
      </c>
      <c r="L29" s="58">
        <f t="shared" si="10"/>
        <v>8</v>
      </c>
      <c r="M29" s="58">
        <f t="shared" si="10"/>
        <v>6</v>
      </c>
      <c r="N29" s="356">
        <f t="shared" si="10"/>
        <v>0</v>
      </c>
      <c r="O29" s="356">
        <f t="shared" si="10"/>
        <v>36</v>
      </c>
      <c r="P29" s="356">
        <f t="shared" si="10"/>
        <v>0</v>
      </c>
      <c r="Q29" s="58">
        <f t="shared" si="10"/>
        <v>8</v>
      </c>
      <c r="R29" s="58">
        <f t="shared" si="10"/>
        <v>10</v>
      </c>
      <c r="S29" s="356">
        <f t="shared" si="10"/>
        <v>0</v>
      </c>
      <c r="T29" s="356">
        <f t="shared" si="10"/>
        <v>0</v>
      </c>
      <c r="U29" s="58">
        <f t="shared" si="10"/>
        <v>18</v>
      </c>
      <c r="V29" s="240">
        <f>SUM(V31:V33)</f>
        <v>134</v>
      </c>
      <c r="W29" s="177">
        <f aca="true" t="shared" si="11" ref="W29:AV29">SUM(W31:W33)</f>
        <v>0</v>
      </c>
      <c r="X29" s="355">
        <f t="shared" si="11"/>
        <v>0</v>
      </c>
      <c r="Y29" s="355">
        <f t="shared" si="11"/>
        <v>0</v>
      </c>
      <c r="Z29" s="355">
        <f t="shared" si="11"/>
        <v>0</v>
      </c>
      <c r="AA29" s="355">
        <f t="shared" si="11"/>
        <v>0</v>
      </c>
      <c r="AB29" s="355">
        <f t="shared" si="11"/>
        <v>0</v>
      </c>
      <c r="AC29" s="355">
        <f t="shared" si="11"/>
        <v>0</v>
      </c>
      <c r="AD29" s="355">
        <f t="shared" si="11"/>
        <v>0</v>
      </c>
      <c r="AE29" s="355">
        <f t="shared" si="11"/>
        <v>0</v>
      </c>
      <c r="AF29" s="355">
        <f t="shared" si="11"/>
        <v>0</v>
      </c>
      <c r="AG29" s="355">
        <f t="shared" si="11"/>
        <v>0</v>
      </c>
      <c r="AH29" s="355">
        <f t="shared" si="11"/>
        <v>0</v>
      </c>
      <c r="AI29" s="355">
        <f t="shared" si="11"/>
        <v>0</v>
      </c>
      <c r="AJ29" s="356">
        <f t="shared" si="11"/>
        <v>0</v>
      </c>
      <c r="AK29" s="356">
        <f t="shared" si="11"/>
        <v>0</v>
      </c>
      <c r="AL29" s="356">
        <f t="shared" si="11"/>
        <v>0</v>
      </c>
      <c r="AM29" s="356">
        <f t="shared" si="11"/>
        <v>0</v>
      </c>
      <c r="AN29" s="355">
        <f t="shared" si="11"/>
        <v>0</v>
      </c>
      <c r="AO29" s="356">
        <f t="shared" si="11"/>
        <v>0</v>
      </c>
      <c r="AP29" s="356">
        <f t="shared" si="11"/>
        <v>0</v>
      </c>
      <c r="AQ29" s="356">
        <f t="shared" si="11"/>
        <v>0</v>
      </c>
      <c r="AR29" s="356">
        <f t="shared" si="11"/>
        <v>0</v>
      </c>
      <c r="AS29" s="356">
        <f t="shared" si="11"/>
        <v>0</v>
      </c>
      <c r="AT29" s="355">
        <f t="shared" si="11"/>
        <v>0</v>
      </c>
      <c r="AU29" s="355">
        <f t="shared" si="11"/>
        <v>0</v>
      </c>
      <c r="AV29" s="355">
        <f t="shared" si="11"/>
        <v>0</v>
      </c>
      <c r="AW29" s="284">
        <f t="shared" si="2"/>
        <v>0</v>
      </c>
      <c r="AX29" s="180"/>
      <c r="AY29" s="180"/>
      <c r="AZ29" s="180"/>
      <c r="BA29" s="180"/>
      <c r="BB29" s="180"/>
      <c r="BC29" s="180"/>
      <c r="BD29" s="180"/>
      <c r="BE29" s="125"/>
      <c r="BF29" s="179"/>
    </row>
    <row r="30" spans="1:58" ht="18" customHeight="1" hidden="1" thickBot="1" thickTop="1">
      <c r="A30" s="544"/>
      <c r="B30" s="501" t="s">
        <v>229</v>
      </c>
      <c r="C30" s="499" t="s">
        <v>230</v>
      </c>
      <c r="D30" s="360" t="s">
        <v>18</v>
      </c>
      <c r="E30" s="267"/>
      <c r="F30" s="267"/>
      <c r="G30" s="267"/>
      <c r="H30" s="267"/>
      <c r="I30" s="267"/>
      <c r="J30" s="267"/>
      <c r="K30" s="267"/>
      <c r="L30" s="267"/>
      <c r="M30" s="267"/>
      <c r="N30" s="334"/>
      <c r="O30" s="334"/>
      <c r="P30" s="334"/>
      <c r="Q30" s="56"/>
      <c r="R30" s="56"/>
      <c r="S30" s="334"/>
      <c r="T30" s="334"/>
      <c r="U30" s="267"/>
      <c r="V30" s="359">
        <f>SUM(E30:M30,Q30:R30)</f>
        <v>0</v>
      </c>
      <c r="W30" s="130">
        <v>48</v>
      </c>
      <c r="X30" s="69"/>
      <c r="Y30" s="69"/>
      <c r="Z30" s="69"/>
      <c r="AA30" s="63"/>
      <c r="AB30" s="63"/>
      <c r="AC30" s="63"/>
      <c r="AD30" s="63"/>
      <c r="AE30" s="63"/>
      <c r="AF30" s="63"/>
      <c r="AG30" s="63"/>
      <c r="AH30" s="63"/>
      <c r="AI30" s="63"/>
      <c r="AJ30" s="363"/>
      <c r="AK30" s="363"/>
      <c r="AL30" s="363"/>
      <c r="AM30" s="363"/>
      <c r="AN30" s="64"/>
      <c r="AO30" s="363"/>
      <c r="AP30" s="363"/>
      <c r="AQ30" s="363"/>
      <c r="AR30" s="363"/>
      <c r="AS30" s="363"/>
      <c r="AT30" s="63"/>
      <c r="AU30" s="63"/>
      <c r="AV30" s="364"/>
      <c r="AW30" s="284">
        <f t="shared" si="2"/>
        <v>0</v>
      </c>
      <c r="AX30" s="180"/>
      <c r="AY30" s="180"/>
      <c r="AZ30" s="180"/>
      <c r="BA30" s="180"/>
      <c r="BB30" s="180"/>
      <c r="BC30" s="180"/>
      <c r="BD30" s="180"/>
      <c r="BE30" s="125"/>
      <c r="BF30" s="179"/>
    </row>
    <row r="31" spans="1:58" ht="59.25" customHeight="1" thickBot="1">
      <c r="A31" s="544"/>
      <c r="B31" s="501"/>
      <c r="C31" s="499"/>
      <c r="D31" s="346" t="s">
        <v>18</v>
      </c>
      <c r="E31" s="267">
        <v>6</v>
      </c>
      <c r="F31" s="267">
        <v>8</v>
      </c>
      <c r="G31" s="267">
        <v>6</v>
      </c>
      <c r="H31" s="267">
        <v>8</v>
      </c>
      <c r="I31" s="267">
        <v>6</v>
      </c>
      <c r="J31" s="267">
        <v>8</v>
      </c>
      <c r="K31" s="267">
        <v>6</v>
      </c>
      <c r="L31" s="267">
        <v>8</v>
      </c>
      <c r="M31" s="267">
        <v>6</v>
      </c>
      <c r="N31" s="334"/>
      <c r="O31" s="334"/>
      <c r="P31" s="334"/>
      <c r="Q31" s="267">
        <v>8</v>
      </c>
      <c r="R31" s="267">
        <v>10</v>
      </c>
      <c r="S31" s="334"/>
      <c r="T31" s="334"/>
      <c r="U31" s="267"/>
      <c r="V31" s="359">
        <f>SUM(E31:M31,Q31:R31)</f>
        <v>80</v>
      </c>
      <c r="W31" s="130"/>
      <c r="X31" s="171"/>
      <c r="Y31" s="267"/>
      <c r="Z31" s="267"/>
      <c r="AA31" s="263"/>
      <c r="AB31" s="263"/>
      <c r="AC31" s="263"/>
      <c r="AD31" s="263"/>
      <c r="AE31" s="263"/>
      <c r="AF31" s="263"/>
      <c r="AG31" s="263"/>
      <c r="AH31" s="263"/>
      <c r="AI31" s="263"/>
      <c r="AJ31" s="363"/>
      <c r="AK31" s="363"/>
      <c r="AL31" s="363"/>
      <c r="AM31" s="363"/>
      <c r="AN31" s="348"/>
      <c r="AO31" s="363"/>
      <c r="AP31" s="363"/>
      <c r="AQ31" s="363"/>
      <c r="AR31" s="363"/>
      <c r="AS31" s="363"/>
      <c r="AT31" s="263"/>
      <c r="AU31" s="263"/>
      <c r="AV31" s="243"/>
      <c r="AW31" s="284">
        <f t="shared" si="2"/>
        <v>0</v>
      </c>
      <c r="AX31" s="180"/>
      <c r="AY31" s="180"/>
      <c r="AZ31" s="180"/>
      <c r="BA31" s="180"/>
      <c r="BB31" s="180"/>
      <c r="BC31" s="180"/>
      <c r="BD31" s="180"/>
      <c r="BE31" s="125"/>
      <c r="BF31" s="179"/>
    </row>
    <row r="32" spans="1:58" ht="30" customHeight="1" thickBot="1" thickTop="1">
      <c r="A32" s="544"/>
      <c r="B32" s="54" t="s">
        <v>247</v>
      </c>
      <c r="C32" s="333" t="s">
        <v>29</v>
      </c>
      <c r="D32" s="38"/>
      <c r="E32" s="23"/>
      <c r="F32" s="23"/>
      <c r="G32" s="23"/>
      <c r="H32" s="23"/>
      <c r="I32" s="23"/>
      <c r="J32" s="23"/>
      <c r="K32" s="23"/>
      <c r="L32" s="23"/>
      <c r="M32" s="23"/>
      <c r="N32" s="334"/>
      <c r="O32" s="334">
        <v>36</v>
      </c>
      <c r="P32" s="334"/>
      <c r="Q32" s="23"/>
      <c r="R32" s="23"/>
      <c r="S32" s="334"/>
      <c r="T32" s="334"/>
      <c r="U32" s="267"/>
      <c r="V32" s="359">
        <v>36</v>
      </c>
      <c r="W32" s="130"/>
      <c r="X32" s="69"/>
      <c r="Y32" s="69"/>
      <c r="Z32" s="69"/>
      <c r="AA32" s="63"/>
      <c r="AB32" s="63"/>
      <c r="AC32" s="63"/>
      <c r="AD32" s="63"/>
      <c r="AE32" s="63"/>
      <c r="AF32" s="63"/>
      <c r="AG32" s="63"/>
      <c r="AH32" s="63"/>
      <c r="AI32" s="63"/>
      <c r="AJ32" s="363"/>
      <c r="AK32" s="363"/>
      <c r="AL32" s="363"/>
      <c r="AM32" s="363"/>
      <c r="AN32" s="117"/>
      <c r="AO32" s="363"/>
      <c r="AP32" s="363"/>
      <c r="AQ32" s="363"/>
      <c r="AR32" s="363"/>
      <c r="AS32" s="363"/>
      <c r="AT32" s="115"/>
      <c r="AU32" s="63"/>
      <c r="AV32" s="364"/>
      <c r="AW32" s="284">
        <f t="shared" si="2"/>
        <v>0</v>
      </c>
      <c r="AX32" s="180"/>
      <c r="AY32" s="180"/>
      <c r="AZ32" s="180"/>
      <c r="BA32" s="180"/>
      <c r="BB32" s="180"/>
      <c r="BC32" s="180"/>
      <c r="BD32" s="180"/>
      <c r="BE32" s="125"/>
      <c r="BF32" s="179"/>
    </row>
    <row r="33" spans="1:58" ht="31.5" customHeight="1" thickBot="1" thickTop="1">
      <c r="A33" s="544"/>
      <c r="B33" s="145" t="s">
        <v>248</v>
      </c>
      <c r="C33" s="318" t="s">
        <v>249</v>
      </c>
      <c r="D33" s="38"/>
      <c r="E33" s="23"/>
      <c r="F33" s="23"/>
      <c r="G33" s="23"/>
      <c r="H33" s="23"/>
      <c r="I33" s="23"/>
      <c r="J33" s="23"/>
      <c r="K33" s="23"/>
      <c r="L33" s="23"/>
      <c r="M33" s="23"/>
      <c r="N33" s="334"/>
      <c r="O33" s="334"/>
      <c r="P33" s="334"/>
      <c r="Q33" s="23"/>
      <c r="R33" s="23"/>
      <c r="S33" s="334"/>
      <c r="T33" s="334"/>
      <c r="U33" s="267">
        <v>18</v>
      </c>
      <c r="V33" s="359">
        <v>18</v>
      </c>
      <c r="W33" s="130"/>
      <c r="X33" s="69"/>
      <c r="Y33" s="69"/>
      <c r="Z33" s="69"/>
      <c r="AA33" s="63"/>
      <c r="AB33" s="63"/>
      <c r="AC33" s="63"/>
      <c r="AD33" s="63"/>
      <c r="AE33" s="63"/>
      <c r="AF33" s="63"/>
      <c r="AG33" s="63"/>
      <c r="AH33" s="63"/>
      <c r="AI33" s="63"/>
      <c r="AJ33" s="363"/>
      <c r="AK33" s="363"/>
      <c r="AL33" s="363"/>
      <c r="AM33" s="363"/>
      <c r="AN33" s="114"/>
      <c r="AO33" s="363"/>
      <c r="AP33" s="363"/>
      <c r="AQ33" s="363"/>
      <c r="AR33" s="363"/>
      <c r="AS33" s="363"/>
      <c r="AT33" s="115"/>
      <c r="AU33" s="63"/>
      <c r="AV33" s="364"/>
      <c r="AW33" s="284">
        <f t="shared" si="2"/>
        <v>0</v>
      </c>
      <c r="AX33" s="180"/>
      <c r="AY33" s="180"/>
      <c r="AZ33" s="180"/>
      <c r="BA33" s="180"/>
      <c r="BB33" s="180"/>
      <c r="BC33" s="180"/>
      <c r="BD33" s="180"/>
      <c r="BE33" s="125"/>
      <c r="BF33" s="179"/>
    </row>
    <row r="34" spans="1:58" ht="168" customHeight="1" thickBot="1" thickTop="1">
      <c r="A34" s="544"/>
      <c r="B34" s="306" t="s">
        <v>80</v>
      </c>
      <c r="C34" s="322" t="s">
        <v>231</v>
      </c>
      <c r="D34" s="154"/>
      <c r="E34" s="58">
        <f>SUM(E35:E40)</f>
        <v>6</v>
      </c>
      <c r="F34" s="58">
        <f aca="true" t="shared" si="12" ref="F34:U34">SUM(F35:F40)</f>
        <v>10</v>
      </c>
      <c r="G34" s="58">
        <f t="shared" si="12"/>
        <v>8</v>
      </c>
      <c r="H34" s="58">
        <f t="shared" si="12"/>
        <v>8</v>
      </c>
      <c r="I34" s="58">
        <f t="shared" si="12"/>
        <v>8</v>
      </c>
      <c r="J34" s="58">
        <f t="shared" si="12"/>
        <v>6</v>
      </c>
      <c r="K34" s="58">
        <f t="shared" si="12"/>
        <v>8</v>
      </c>
      <c r="L34" s="58">
        <f t="shared" si="12"/>
        <v>12</v>
      </c>
      <c r="M34" s="58">
        <f t="shared" si="12"/>
        <v>6</v>
      </c>
      <c r="N34" s="356">
        <f t="shared" si="12"/>
        <v>36</v>
      </c>
      <c r="O34" s="356">
        <f t="shared" si="12"/>
        <v>0</v>
      </c>
      <c r="P34" s="356">
        <f t="shared" si="12"/>
        <v>0</v>
      </c>
      <c r="Q34" s="58">
        <f t="shared" si="12"/>
        <v>8</v>
      </c>
      <c r="R34" s="58">
        <f t="shared" si="12"/>
        <v>4</v>
      </c>
      <c r="S34" s="356">
        <f t="shared" si="12"/>
        <v>0</v>
      </c>
      <c r="T34" s="356">
        <f t="shared" si="12"/>
        <v>4</v>
      </c>
      <c r="U34" s="58">
        <f t="shared" si="12"/>
        <v>0</v>
      </c>
      <c r="V34" s="355">
        <f>SUM(V35:V40)</f>
        <v>124</v>
      </c>
      <c r="W34" s="177">
        <f aca="true" t="shared" si="13" ref="W34:AV34">SUM(W35:W40)</f>
        <v>0</v>
      </c>
      <c r="X34" s="355">
        <f t="shared" si="13"/>
        <v>6</v>
      </c>
      <c r="Y34" s="355">
        <f t="shared" si="13"/>
        <v>10</v>
      </c>
      <c r="Z34" s="355">
        <f t="shared" si="13"/>
        <v>6</v>
      </c>
      <c r="AA34" s="355">
        <f t="shared" si="13"/>
        <v>10</v>
      </c>
      <c r="AB34" s="355">
        <f t="shared" si="13"/>
        <v>6</v>
      </c>
      <c r="AC34" s="355">
        <f t="shared" si="13"/>
        <v>10</v>
      </c>
      <c r="AD34" s="355">
        <f t="shared" si="13"/>
        <v>6</v>
      </c>
      <c r="AE34" s="355">
        <f t="shared" si="13"/>
        <v>10</v>
      </c>
      <c r="AF34" s="355">
        <f t="shared" si="13"/>
        <v>6</v>
      </c>
      <c r="AG34" s="355">
        <f t="shared" si="13"/>
        <v>8</v>
      </c>
      <c r="AH34" s="355">
        <f t="shared" si="13"/>
        <v>8</v>
      </c>
      <c r="AI34" s="355">
        <f t="shared" si="13"/>
        <v>8</v>
      </c>
      <c r="AJ34" s="355">
        <f t="shared" si="13"/>
        <v>36</v>
      </c>
      <c r="AK34" s="355">
        <f t="shared" si="13"/>
        <v>0</v>
      </c>
      <c r="AL34" s="355">
        <f t="shared" si="13"/>
        <v>0</v>
      </c>
      <c r="AM34" s="355">
        <f t="shared" si="13"/>
        <v>0</v>
      </c>
      <c r="AN34" s="355">
        <f t="shared" si="13"/>
        <v>8</v>
      </c>
      <c r="AO34" s="355">
        <f t="shared" si="13"/>
        <v>36</v>
      </c>
      <c r="AP34" s="355">
        <f t="shared" si="13"/>
        <v>36</v>
      </c>
      <c r="AQ34" s="355">
        <f t="shared" si="13"/>
        <v>0</v>
      </c>
      <c r="AR34" s="355">
        <f t="shared" si="13"/>
        <v>0</v>
      </c>
      <c r="AS34" s="355">
        <f t="shared" si="13"/>
        <v>0</v>
      </c>
      <c r="AT34" s="355">
        <f t="shared" si="13"/>
        <v>4</v>
      </c>
      <c r="AU34" s="355">
        <f t="shared" si="13"/>
        <v>8</v>
      </c>
      <c r="AV34" s="355">
        <f t="shared" si="13"/>
        <v>12</v>
      </c>
      <c r="AW34" s="377">
        <f>SUM(AW35,AW36,AW37,AW38,AW39,AW40)</f>
        <v>234</v>
      </c>
      <c r="AX34" s="180"/>
      <c r="AY34" s="180"/>
      <c r="AZ34" s="180"/>
      <c r="BA34" s="180"/>
      <c r="BB34" s="180"/>
      <c r="BC34" s="180"/>
      <c r="BD34" s="180"/>
      <c r="BE34" s="125"/>
      <c r="BF34" s="179"/>
    </row>
    <row r="35" spans="1:58" ht="92.25" customHeight="1" thickBot="1" thickTop="1">
      <c r="A35" s="544"/>
      <c r="B35" s="301" t="s">
        <v>81</v>
      </c>
      <c r="C35" s="345" t="s">
        <v>232</v>
      </c>
      <c r="D35" s="365" t="s">
        <v>18</v>
      </c>
      <c r="E35" s="267">
        <v>2</v>
      </c>
      <c r="F35" s="267">
        <v>4</v>
      </c>
      <c r="G35" s="267">
        <v>2</v>
      </c>
      <c r="H35" s="267">
        <v>4</v>
      </c>
      <c r="I35" s="267">
        <v>4</v>
      </c>
      <c r="J35" s="267">
        <v>2</v>
      </c>
      <c r="K35" s="267">
        <v>2</v>
      </c>
      <c r="L35" s="267">
        <v>4</v>
      </c>
      <c r="M35" s="267">
        <v>2</v>
      </c>
      <c r="N35" s="334"/>
      <c r="O35" s="334"/>
      <c r="P35" s="334"/>
      <c r="Q35" s="267">
        <v>2</v>
      </c>
      <c r="R35" s="267"/>
      <c r="S35" s="334"/>
      <c r="T35" s="334">
        <v>2</v>
      </c>
      <c r="U35" s="267"/>
      <c r="V35" s="359">
        <f>SUM(E35:M35,Q35,T35)</f>
        <v>30</v>
      </c>
      <c r="W35" s="185"/>
      <c r="X35" s="347"/>
      <c r="Y35" s="347"/>
      <c r="Z35" s="347"/>
      <c r="AA35" s="263"/>
      <c r="AB35" s="263"/>
      <c r="AC35" s="263"/>
      <c r="AD35" s="263"/>
      <c r="AE35" s="263"/>
      <c r="AF35" s="263"/>
      <c r="AG35" s="263"/>
      <c r="AH35" s="263"/>
      <c r="AI35" s="263"/>
      <c r="AJ35" s="363"/>
      <c r="AK35" s="363"/>
      <c r="AL35" s="363"/>
      <c r="AM35" s="363"/>
      <c r="AN35" s="348"/>
      <c r="AO35" s="363"/>
      <c r="AP35" s="363"/>
      <c r="AQ35" s="363"/>
      <c r="AR35" s="363"/>
      <c r="AS35" s="363"/>
      <c r="AT35" s="263"/>
      <c r="AU35" s="263"/>
      <c r="AV35" s="364"/>
      <c r="AW35" s="284">
        <f t="shared" si="2"/>
        <v>0</v>
      </c>
      <c r="AX35" s="180"/>
      <c r="AY35" s="180"/>
      <c r="AZ35" s="180"/>
      <c r="BA35" s="180"/>
      <c r="BB35" s="180"/>
      <c r="BC35" s="180"/>
      <c r="BD35" s="180"/>
      <c r="BE35" s="125"/>
      <c r="BF35" s="179"/>
    </row>
    <row r="36" spans="1:58" ht="47.25" customHeight="1" thickBot="1">
      <c r="A36" s="545"/>
      <c r="B36" s="505" t="s">
        <v>233</v>
      </c>
      <c r="C36" s="504" t="s">
        <v>234</v>
      </c>
      <c r="D36" s="245" t="s">
        <v>18</v>
      </c>
      <c r="E36" s="52">
        <v>4</v>
      </c>
      <c r="F36" s="52">
        <v>6</v>
      </c>
      <c r="G36" s="52">
        <v>6</v>
      </c>
      <c r="H36" s="52">
        <v>4</v>
      </c>
      <c r="I36" s="52">
        <v>4</v>
      </c>
      <c r="J36" s="52">
        <v>4</v>
      </c>
      <c r="K36" s="52">
        <v>6</v>
      </c>
      <c r="L36" s="52">
        <v>8</v>
      </c>
      <c r="M36" s="23">
        <v>4</v>
      </c>
      <c r="N36" s="334"/>
      <c r="O36" s="334"/>
      <c r="P36" s="334"/>
      <c r="Q36" s="23">
        <v>6</v>
      </c>
      <c r="R36" s="23">
        <v>4</v>
      </c>
      <c r="S36" s="334"/>
      <c r="T36" s="334">
        <v>2</v>
      </c>
      <c r="U36" s="267"/>
      <c r="V36" s="359">
        <f>SUM(E36:M36,Q36:R36,T36)</f>
        <v>58</v>
      </c>
      <c r="W36" s="130"/>
      <c r="X36" s="61">
        <v>6</v>
      </c>
      <c r="Y36" s="61">
        <v>8</v>
      </c>
      <c r="Z36" s="61">
        <v>6</v>
      </c>
      <c r="AA36" s="63">
        <v>8</v>
      </c>
      <c r="AB36" s="63">
        <v>6</v>
      </c>
      <c r="AC36" s="63">
        <v>8</v>
      </c>
      <c r="AD36" s="63">
        <v>6</v>
      </c>
      <c r="AE36" s="63">
        <v>8</v>
      </c>
      <c r="AF36" s="63">
        <v>6</v>
      </c>
      <c r="AG36" s="63">
        <v>6</v>
      </c>
      <c r="AH36" s="63">
        <v>8</v>
      </c>
      <c r="AI36" s="63">
        <v>8</v>
      </c>
      <c r="AJ36" s="363"/>
      <c r="AK36" s="363"/>
      <c r="AL36" s="363"/>
      <c r="AM36" s="363"/>
      <c r="AN36" s="117">
        <v>6</v>
      </c>
      <c r="AO36" s="363"/>
      <c r="AP36" s="363"/>
      <c r="AQ36" s="363"/>
      <c r="AR36" s="363"/>
      <c r="AS36" s="363"/>
      <c r="AT36" s="115">
        <v>4</v>
      </c>
      <c r="AU36" s="63">
        <v>6</v>
      </c>
      <c r="AV36" s="364"/>
      <c r="AW36" s="284">
        <f t="shared" si="2"/>
        <v>100</v>
      </c>
      <c r="AX36" s="180"/>
      <c r="AY36" s="180"/>
      <c r="AZ36" s="180"/>
      <c r="BA36" s="180"/>
      <c r="BB36" s="180"/>
      <c r="BC36" s="180"/>
      <c r="BD36" s="180"/>
      <c r="BE36" s="125"/>
      <c r="BF36" s="179"/>
    </row>
    <row r="37" spans="1:58" ht="39" customHeight="1" thickBot="1">
      <c r="A37" s="545"/>
      <c r="B37" s="505"/>
      <c r="C37" s="504"/>
      <c r="D37" s="245" t="s">
        <v>213</v>
      </c>
      <c r="E37" s="52"/>
      <c r="F37" s="52"/>
      <c r="G37" s="52"/>
      <c r="H37" s="52"/>
      <c r="I37" s="52"/>
      <c r="J37" s="52"/>
      <c r="K37" s="52"/>
      <c r="L37" s="23"/>
      <c r="M37" s="23"/>
      <c r="N37" s="334"/>
      <c r="O37" s="334"/>
      <c r="P37" s="334"/>
      <c r="Q37" s="23"/>
      <c r="R37" s="23"/>
      <c r="S37" s="334"/>
      <c r="T37" s="334"/>
      <c r="U37" s="267"/>
      <c r="V37" s="359"/>
      <c r="W37" s="130"/>
      <c r="X37" s="69"/>
      <c r="Y37" s="61">
        <v>2</v>
      </c>
      <c r="Z37" s="69"/>
      <c r="AA37" s="63">
        <v>2</v>
      </c>
      <c r="AB37" s="63"/>
      <c r="AC37" s="63">
        <v>2</v>
      </c>
      <c r="AD37" s="63"/>
      <c r="AE37" s="63">
        <v>2</v>
      </c>
      <c r="AF37" s="63"/>
      <c r="AG37" s="63">
        <v>2</v>
      </c>
      <c r="AH37" s="63"/>
      <c r="AI37" s="63"/>
      <c r="AJ37" s="363"/>
      <c r="AK37" s="363"/>
      <c r="AL37" s="363"/>
      <c r="AM37" s="363"/>
      <c r="AN37" s="117">
        <v>2</v>
      </c>
      <c r="AO37" s="363"/>
      <c r="AP37" s="363"/>
      <c r="AQ37" s="363"/>
      <c r="AR37" s="363"/>
      <c r="AS37" s="363"/>
      <c r="AT37" s="115"/>
      <c r="AU37" s="63">
        <v>2</v>
      </c>
      <c r="AV37" s="364"/>
      <c r="AW37" s="284">
        <f t="shared" si="2"/>
        <v>14</v>
      </c>
      <c r="AX37" s="180"/>
      <c r="AY37" s="180"/>
      <c r="AZ37" s="180"/>
      <c r="BA37" s="180"/>
      <c r="BB37" s="180"/>
      <c r="BC37" s="180"/>
      <c r="BD37" s="180"/>
      <c r="BE37" s="125"/>
      <c r="BF37" s="179"/>
    </row>
    <row r="38" spans="1:58" ht="39" customHeight="1" thickBot="1">
      <c r="A38" s="544"/>
      <c r="B38" s="349" t="s">
        <v>99</v>
      </c>
      <c r="C38" s="320" t="s">
        <v>29</v>
      </c>
      <c r="D38" s="366"/>
      <c r="E38" s="52"/>
      <c r="F38" s="52"/>
      <c r="G38" s="52"/>
      <c r="H38" s="52"/>
      <c r="I38" s="52"/>
      <c r="J38" s="52"/>
      <c r="K38" s="52"/>
      <c r="L38" s="23"/>
      <c r="M38" s="23"/>
      <c r="N38" s="334">
        <v>36</v>
      </c>
      <c r="O38" s="334"/>
      <c r="P38" s="334"/>
      <c r="Q38" s="23"/>
      <c r="R38" s="23"/>
      <c r="S38" s="334"/>
      <c r="T38" s="334"/>
      <c r="U38" s="267"/>
      <c r="V38" s="359">
        <v>36</v>
      </c>
      <c r="W38" s="130"/>
      <c r="X38" s="69"/>
      <c r="Y38" s="69"/>
      <c r="Z38" s="69"/>
      <c r="AA38" s="63"/>
      <c r="AB38" s="63"/>
      <c r="AC38" s="63"/>
      <c r="AD38" s="63"/>
      <c r="AE38" s="63"/>
      <c r="AF38" s="63"/>
      <c r="AG38" s="63"/>
      <c r="AH38" s="63"/>
      <c r="AI38" s="63"/>
      <c r="AJ38" s="363">
        <v>36</v>
      </c>
      <c r="AK38" s="363"/>
      <c r="AL38" s="363"/>
      <c r="AM38" s="363"/>
      <c r="AN38" s="117"/>
      <c r="AO38" s="363"/>
      <c r="AP38" s="363"/>
      <c r="AQ38" s="363"/>
      <c r="AR38" s="363"/>
      <c r="AS38" s="363"/>
      <c r="AT38" s="115"/>
      <c r="AU38" s="63"/>
      <c r="AV38" s="364"/>
      <c r="AW38" s="284">
        <f t="shared" si="2"/>
        <v>36</v>
      </c>
      <c r="AX38" s="180"/>
      <c r="AY38" s="180"/>
      <c r="AZ38" s="180"/>
      <c r="BA38" s="180"/>
      <c r="BB38" s="180"/>
      <c r="BC38" s="180"/>
      <c r="BD38" s="180"/>
      <c r="BE38" s="125"/>
      <c r="BF38" s="179"/>
    </row>
    <row r="39" spans="1:58" ht="39" customHeight="1" thickBot="1">
      <c r="A39" s="545"/>
      <c r="B39" s="245" t="s">
        <v>235</v>
      </c>
      <c r="C39" s="324" t="s">
        <v>84</v>
      </c>
      <c r="D39" s="291"/>
      <c r="E39" s="292"/>
      <c r="F39" s="23"/>
      <c r="G39" s="23"/>
      <c r="H39" s="23"/>
      <c r="I39" s="23"/>
      <c r="J39" s="23"/>
      <c r="K39" s="23"/>
      <c r="L39" s="23"/>
      <c r="M39" s="23"/>
      <c r="N39" s="334"/>
      <c r="O39" s="334"/>
      <c r="P39" s="334"/>
      <c r="Q39" s="23"/>
      <c r="R39" s="23"/>
      <c r="S39" s="334"/>
      <c r="T39" s="334"/>
      <c r="U39" s="267"/>
      <c r="V39" s="359">
        <f>SUM(E39:M39,Q39:R39)</f>
        <v>0</v>
      </c>
      <c r="W39" s="130"/>
      <c r="X39" s="69"/>
      <c r="Y39" s="69"/>
      <c r="Z39" s="69"/>
      <c r="AA39" s="63"/>
      <c r="AB39" s="63"/>
      <c r="AC39" s="63"/>
      <c r="AD39" s="63"/>
      <c r="AE39" s="63"/>
      <c r="AF39" s="63"/>
      <c r="AG39" s="63"/>
      <c r="AH39" s="63"/>
      <c r="AI39" s="63"/>
      <c r="AJ39" s="363"/>
      <c r="AK39" s="363"/>
      <c r="AL39" s="363"/>
      <c r="AM39" s="363"/>
      <c r="AN39" s="114"/>
      <c r="AO39" s="363">
        <v>36</v>
      </c>
      <c r="AP39" s="363">
        <v>36</v>
      </c>
      <c r="AQ39" s="363"/>
      <c r="AR39" s="363"/>
      <c r="AS39" s="363"/>
      <c r="AT39" s="115"/>
      <c r="AU39" s="63"/>
      <c r="AV39" s="364"/>
      <c r="AW39" s="284">
        <f t="shared" si="2"/>
        <v>72</v>
      </c>
      <c r="AX39" s="180"/>
      <c r="AY39" s="180"/>
      <c r="AZ39" s="180"/>
      <c r="BA39" s="180"/>
      <c r="BB39" s="180"/>
      <c r="BC39" s="180"/>
      <c r="BD39" s="180"/>
      <c r="BE39" s="125"/>
      <c r="BF39" s="179"/>
    </row>
    <row r="40" spans="1:58" ht="39" customHeight="1" thickBot="1">
      <c r="A40" s="545"/>
      <c r="B40" s="368" t="s">
        <v>250</v>
      </c>
      <c r="C40" s="367" t="s">
        <v>249</v>
      </c>
      <c r="D40" s="271"/>
      <c r="E40" s="369"/>
      <c r="F40" s="23"/>
      <c r="G40" s="23"/>
      <c r="H40" s="23"/>
      <c r="I40" s="23"/>
      <c r="J40" s="23"/>
      <c r="K40" s="23"/>
      <c r="L40" s="23"/>
      <c r="M40" s="23"/>
      <c r="N40" s="334"/>
      <c r="O40" s="334"/>
      <c r="P40" s="334"/>
      <c r="Q40" s="23"/>
      <c r="R40" s="23"/>
      <c r="S40" s="334"/>
      <c r="T40" s="334"/>
      <c r="U40" s="267"/>
      <c r="V40" s="359"/>
      <c r="W40" s="130"/>
      <c r="X40" s="69"/>
      <c r="Y40" s="69"/>
      <c r="Z40" s="69"/>
      <c r="AA40" s="63"/>
      <c r="AB40" s="63"/>
      <c r="AC40" s="63"/>
      <c r="AD40" s="63"/>
      <c r="AE40" s="63"/>
      <c r="AF40" s="63"/>
      <c r="AG40" s="63"/>
      <c r="AH40" s="63"/>
      <c r="AI40" s="63"/>
      <c r="AJ40" s="363"/>
      <c r="AK40" s="363"/>
      <c r="AL40" s="363"/>
      <c r="AM40" s="363"/>
      <c r="AN40" s="114"/>
      <c r="AO40" s="363"/>
      <c r="AP40" s="363"/>
      <c r="AQ40" s="363"/>
      <c r="AR40" s="363"/>
      <c r="AS40" s="363"/>
      <c r="AT40" s="115"/>
      <c r="AU40" s="63"/>
      <c r="AV40" s="364">
        <v>12</v>
      </c>
      <c r="AW40" s="284">
        <f>SUM(X40:AV40)</f>
        <v>12</v>
      </c>
      <c r="AX40" s="180"/>
      <c r="AY40" s="180"/>
      <c r="AZ40" s="180"/>
      <c r="BA40" s="180"/>
      <c r="BB40" s="180"/>
      <c r="BC40" s="180"/>
      <c r="BD40" s="180"/>
      <c r="BE40" s="125"/>
      <c r="BF40" s="179"/>
    </row>
    <row r="41" spans="1:58" ht="18" customHeight="1" thickBot="1">
      <c r="A41" s="544"/>
      <c r="B41" s="535" t="s">
        <v>42</v>
      </c>
      <c r="C41" s="551" t="s">
        <v>82</v>
      </c>
      <c r="D41" s="350" t="s">
        <v>18</v>
      </c>
      <c r="E41" s="58">
        <f>SUM(E42:E47)</f>
        <v>0</v>
      </c>
      <c r="F41" s="58">
        <f aca="true" t="shared" si="14" ref="F41:AV41">SUM(F42:F47)</f>
        <v>0</v>
      </c>
      <c r="G41" s="58">
        <f t="shared" si="14"/>
        <v>0</v>
      </c>
      <c r="H41" s="58">
        <f t="shared" si="14"/>
        <v>0</v>
      </c>
      <c r="I41" s="58">
        <f t="shared" si="14"/>
        <v>0</v>
      </c>
      <c r="J41" s="58">
        <f t="shared" si="14"/>
        <v>0</v>
      </c>
      <c r="K41" s="58">
        <f t="shared" si="14"/>
        <v>0</v>
      </c>
      <c r="L41" s="58">
        <f t="shared" si="14"/>
        <v>0</v>
      </c>
      <c r="M41" s="58">
        <f t="shared" si="14"/>
        <v>0</v>
      </c>
      <c r="N41" s="356">
        <f t="shared" si="14"/>
        <v>0</v>
      </c>
      <c r="O41" s="356">
        <f t="shared" si="14"/>
        <v>0</v>
      </c>
      <c r="P41" s="356">
        <f t="shared" si="14"/>
        <v>0</v>
      </c>
      <c r="Q41" s="58">
        <f t="shared" si="14"/>
        <v>0</v>
      </c>
      <c r="R41" s="58">
        <f t="shared" si="14"/>
        <v>0</v>
      </c>
      <c r="S41" s="356">
        <f t="shared" si="14"/>
        <v>0</v>
      </c>
      <c r="T41" s="356">
        <f t="shared" si="14"/>
        <v>0</v>
      </c>
      <c r="U41" s="58">
        <f t="shared" si="14"/>
        <v>0</v>
      </c>
      <c r="V41" s="58">
        <f t="shared" si="14"/>
        <v>0</v>
      </c>
      <c r="W41" s="58">
        <f t="shared" si="14"/>
        <v>0</v>
      </c>
      <c r="X41" s="58">
        <f t="shared" si="14"/>
        <v>6</v>
      </c>
      <c r="Y41" s="58">
        <f t="shared" si="14"/>
        <v>6</v>
      </c>
      <c r="Z41" s="58">
        <f t="shared" si="14"/>
        <v>8</v>
      </c>
      <c r="AA41" s="58">
        <f t="shared" si="14"/>
        <v>6</v>
      </c>
      <c r="AB41" s="58">
        <f t="shared" si="14"/>
        <v>6</v>
      </c>
      <c r="AC41" s="58">
        <f t="shared" si="14"/>
        <v>8</v>
      </c>
      <c r="AD41" s="58">
        <f t="shared" si="14"/>
        <v>6</v>
      </c>
      <c r="AE41" s="58">
        <f t="shared" si="14"/>
        <v>6</v>
      </c>
      <c r="AF41" s="58">
        <f t="shared" si="14"/>
        <v>8</v>
      </c>
      <c r="AG41" s="58">
        <f t="shared" si="14"/>
        <v>6</v>
      </c>
      <c r="AH41" s="58">
        <f t="shared" si="14"/>
        <v>8</v>
      </c>
      <c r="AI41" s="58">
        <f t="shared" si="14"/>
        <v>6</v>
      </c>
      <c r="AJ41" s="58">
        <f t="shared" si="14"/>
        <v>0</v>
      </c>
      <c r="AK41" s="58">
        <f t="shared" si="14"/>
        <v>36</v>
      </c>
      <c r="AL41" s="58">
        <f t="shared" si="14"/>
        <v>0</v>
      </c>
      <c r="AM41" s="58">
        <f t="shared" si="14"/>
        <v>0</v>
      </c>
      <c r="AN41" s="58">
        <f t="shared" si="14"/>
        <v>6</v>
      </c>
      <c r="AO41" s="58">
        <f t="shared" si="14"/>
        <v>0</v>
      </c>
      <c r="AP41" s="58">
        <f t="shared" si="14"/>
        <v>0</v>
      </c>
      <c r="AQ41" s="58">
        <f t="shared" si="14"/>
        <v>0</v>
      </c>
      <c r="AR41" s="58">
        <f t="shared" si="14"/>
        <v>0</v>
      </c>
      <c r="AS41" s="58">
        <f t="shared" si="14"/>
        <v>0</v>
      </c>
      <c r="AT41" s="58">
        <f t="shared" si="14"/>
        <v>6</v>
      </c>
      <c r="AU41" s="58">
        <f t="shared" si="14"/>
        <v>4</v>
      </c>
      <c r="AV41" s="58">
        <f t="shared" si="14"/>
        <v>0</v>
      </c>
      <c r="AW41" s="377">
        <f>SUM(AW42:AW47)</f>
        <v>132</v>
      </c>
      <c r="AX41" s="180"/>
      <c r="AY41" s="180"/>
      <c r="AZ41" s="180"/>
      <c r="BA41" s="180"/>
      <c r="BB41" s="180"/>
      <c r="BC41" s="180"/>
      <c r="BD41" s="180"/>
      <c r="BE41" s="125"/>
      <c r="BF41" s="179"/>
    </row>
    <row r="42" spans="1:58" ht="61.5" customHeight="1" thickBot="1">
      <c r="A42" s="544"/>
      <c r="B42" s="535"/>
      <c r="C42" s="551"/>
      <c r="D42" s="155" t="s">
        <v>19</v>
      </c>
      <c r="E42" s="58"/>
      <c r="F42" s="58"/>
      <c r="G42" s="58"/>
      <c r="H42" s="58"/>
      <c r="I42" s="58"/>
      <c r="J42" s="58"/>
      <c r="K42" s="58"/>
      <c r="L42" s="58"/>
      <c r="M42" s="58"/>
      <c r="N42" s="334"/>
      <c r="O42" s="334"/>
      <c r="P42" s="334"/>
      <c r="Q42" s="58"/>
      <c r="R42" s="58"/>
      <c r="S42" s="334"/>
      <c r="T42" s="334"/>
      <c r="U42" s="267"/>
      <c r="V42" s="373">
        <f>SUM(V43,V44,V46,V47)</f>
        <v>0</v>
      </c>
      <c r="W42" s="130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363"/>
      <c r="AK42" s="363"/>
      <c r="AL42" s="363"/>
      <c r="AM42" s="363"/>
      <c r="AN42" s="172"/>
      <c r="AO42" s="363"/>
      <c r="AP42" s="363"/>
      <c r="AQ42" s="363"/>
      <c r="AR42" s="363"/>
      <c r="AS42" s="363"/>
      <c r="AT42" s="172"/>
      <c r="AU42" s="172"/>
      <c r="AV42" s="364"/>
      <c r="AW42" s="284">
        <f t="shared" si="2"/>
        <v>0</v>
      </c>
      <c r="AX42" s="180"/>
      <c r="AY42" s="180"/>
      <c r="AZ42" s="180"/>
      <c r="BA42" s="180"/>
      <c r="BB42" s="180"/>
      <c r="BC42" s="180"/>
      <c r="BD42" s="180"/>
      <c r="BE42" s="125"/>
      <c r="BF42" s="179"/>
    </row>
    <row r="43" spans="1:58" ht="93.75" customHeight="1" thickBot="1">
      <c r="A43" s="545"/>
      <c r="B43" s="312" t="s">
        <v>43</v>
      </c>
      <c r="C43" s="327" t="s">
        <v>251</v>
      </c>
      <c r="D43" s="370" t="s">
        <v>18</v>
      </c>
      <c r="E43" s="267"/>
      <c r="F43" s="267"/>
      <c r="G43" s="267"/>
      <c r="H43" s="267"/>
      <c r="I43" s="267"/>
      <c r="J43" s="267"/>
      <c r="K43" s="267"/>
      <c r="L43" s="267"/>
      <c r="M43" s="267"/>
      <c r="N43" s="334"/>
      <c r="O43" s="334"/>
      <c r="P43" s="334"/>
      <c r="Q43" s="267"/>
      <c r="R43" s="267"/>
      <c r="S43" s="334"/>
      <c r="T43" s="334"/>
      <c r="U43" s="267"/>
      <c r="V43" s="359">
        <f>SUM(E43:M43,Q43:R43)</f>
        <v>0</v>
      </c>
      <c r="W43" s="130"/>
      <c r="X43" s="263">
        <v>2</v>
      </c>
      <c r="Y43" s="263">
        <v>2</v>
      </c>
      <c r="Z43" s="263">
        <v>2</v>
      </c>
      <c r="AA43" s="263">
        <v>2</v>
      </c>
      <c r="AB43" s="263">
        <v>2</v>
      </c>
      <c r="AC43" s="263">
        <v>2</v>
      </c>
      <c r="AD43" s="263">
        <v>2</v>
      </c>
      <c r="AE43" s="263">
        <v>2</v>
      </c>
      <c r="AF43" s="263">
        <v>2</v>
      </c>
      <c r="AG43" s="263">
        <v>2</v>
      </c>
      <c r="AH43" s="263">
        <v>2</v>
      </c>
      <c r="AI43" s="263">
        <v>2</v>
      </c>
      <c r="AJ43" s="363"/>
      <c r="AK43" s="363"/>
      <c r="AL43" s="363"/>
      <c r="AM43" s="363"/>
      <c r="AN43" s="114">
        <v>2</v>
      </c>
      <c r="AO43" s="363"/>
      <c r="AP43" s="363"/>
      <c r="AQ43" s="363"/>
      <c r="AR43" s="363"/>
      <c r="AS43" s="363"/>
      <c r="AT43" s="263">
        <v>2</v>
      </c>
      <c r="AU43" s="263">
        <v>2</v>
      </c>
      <c r="AV43" s="364"/>
      <c r="AW43" s="284">
        <f t="shared" si="2"/>
        <v>30</v>
      </c>
      <c r="AX43" s="180"/>
      <c r="AY43" s="180"/>
      <c r="AZ43" s="180"/>
      <c r="BA43" s="180"/>
      <c r="BB43" s="180"/>
      <c r="BC43" s="180"/>
      <c r="BD43" s="180"/>
      <c r="BE43" s="125"/>
      <c r="BF43" s="179"/>
    </row>
    <row r="44" spans="1:58" ht="48" customHeight="1" thickBot="1">
      <c r="A44" s="545"/>
      <c r="B44" s="523" t="s">
        <v>240</v>
      </c>
      <c r="C44" s="522" t="s">
        <v>241</v>
      </c>
      <c r="D44" s="370" t="s">
        <v>18</v>
      </c>
      <c r="E44" s="267"/>
      <c r="F44" s="267"/>
      <c r="G44" s="267"/>
      <c r="H44" s="267"/>
      <c r="I44" s="267"/>
      <c r="J44" s="267"/>
      <c r="K44" s="267"/>
      <c r="L44" s="267"/>
      <c r="M44" s="267"/>
      <c r="N44" s="334"/>
      <c r="O44" s="334"/>
      <c r="P44" s="334"/>
      <c r="Q44" s="267"/>
      <c r="R44" s="267"/>
      <c r="S44" s="334"/>
      <c r="T44" s="334"/>
      <c r="U44" s="267"/>
      <c r="V44" s="359"/>
      <c r="W44" s="130"/>
      <c r="X44" s="263">
        <v>4</v>
      </c>
      <c r="Y44" s="263">
        <v>4</v>
      </c>
      <c r="Z44" s="263">
        <v>4</v>
      </c>
      <c r="AA44" s="263">
        <v>4</v>
      </c>
      <c r="AB44" s="263">
        <v>4</v>
      </c>
      <c r="AC44" s="263">
        <v>4</v>
      </c>
      <c r="AD44" s="263">
        <v>4</v>
      </c>
      <c r="AE44" s="263">
        <v>4</v>
      </c>
      <c r="AF44" s="263">
        <v>4</v>
      </c>
      <c r="AG44" s="263">
        <v>4</v>
      </c>
      <c r="AH44" s="263">
        <v>4</v>
      </c>
      <c r="AI44" s="263">
        <v>4</v>
      </c>
      <c r="AJ44" s="363"/>
      <c r="AK44" s="363"/>
      <c r="AL44" s="363"/>
      <c r="AM44" s="363"/>
      <c r="AN44" s="114">
        <v>2</v>
      </c>
      <c r="AO44" s="363"/>
      <c r="AP44" s="363"/>
      <c r="AQ44" s="363"/>
      <c r="AR44" s="363"/>
      <c r="AS44" s="363"/>
      <c r="AT44" s="263">
        <v>4</v>
      </c>
      <c r="AU44" s="263">
        <v>2</v>
      </c>
      <c r="AV44" s="364"/>
      <c r="AW44" s="284">
        <f t="shared" si="2"/>
        <v>56</v>
      </c>
      <c r="AX44" s="180"/>
      <c r="AY44" s="180"/>
      <c r="AZ44" s="180"/>
      <c r="BA44" s="180"/>
      <c r="BB44" s="180"/>
      <c r="BC44" s="180"/>
      <c r="BD44" s="180"/>
      <c r="BE44" s="125"/>
      <c r="BF44" s="179"/>
    </row>
    <row r="45" spans="1:58" ht="41.25" customHeight="1" thickBot="1">
      <c r="A45" s="545"/>
      <c r="B45" s="523"/>
      <c r="C45" s="522"/>
      <c r="D45" s="370" t="s">
        <v>213</v>
      </c>
      <c r="E45" s="267"/>
      <c r="F45" s="267"/>
      <c r="G45" s="267"/>
      <c r="H45" s="267"/>
      <c r="I45" s="267"/>
      <c r="J45" s="267"/>
      <c r="K45" s="267"/>
      <c r="L45" s="267"/>
      <c r="M45" s="267"/>
      <c r="N45" s="334"/>
      <c r="O45" s="334"/>
      <c r="P45" s="334"/>
      <c r="Q45" s="267"/>
      <c r="R45" s="267"/>
      <c r="S45" s="334"/>
      <c r="T45" s="334"/>
      <c r="U45" s="267"/>
      <c r="V45" s="359"/>
      <c r="W45" s="130"/>
      <c r="X45" s="263"/>
      <c r="Y45" s="263"/>
      <c r="Z45" s="263">
        <v>2</v>
      </c>
      <c r="AA45" s="263"/>
      <c r="AB45" s="263"/>
      <c r="AC45" s="263">
        <v>2</v>
      </c>
      <c r="AD45" s="263"/>
      <c r="AE45" s="263"/>
      <c r="AF45" s="263">
        <v>2</v>
      </c>
      <c r="AG45" s="263"/>
      <c r="AH45" s="263">
        <v>2</v>
      </c>
      <c r="AI45" s="263"/>
      <c r="AJ45" s="363"/>
      <c r="AK45" s="363"/>
      <c r="AL45" s="363"/>
      <c r="AM45" s="363"/>
      <c r="AN45" s="114">
        <v>2</v>
      </c>
      <c r="AO45" s="363"/>
      <c r="AP45" s="363"/>
      <c r="AQ45" s="363"/>
      <c r="AR45" s="363"/>
      <c r="AS45" s="363"/>
      <c r="AT45" s="263"/>
      <c r="AU45" s="263"/>
      <c r="AV45" s="364"/>
      <c r="AW45" s="284">
        <f>SUM(X45:AV45)</f>
        <v>10</v>
      </c>
      <c r="AX45" s="180"/>
      <c r="AY45" s="180"/>
      <c r="AZ45" s="180"/>
      <c r="BA45" s="180"/>
      <c r="BB45" s="180"/>
      <c r="BC45" s="180"/>
      <c r="BD45" s="180"/>
      <c r="BE45" s="125"/>
      <c r="BF45" s="179"/>
    </row>
    <row r="46" spans="1:58" ht="20.25" customHeight="1" thickBot="1">
      <c r="A46" s="544"/>
      <c r="B46" s="163" t="s">
        <v>44</v>
      </c>
      <c r="C46" s="338" t="s">
        <v>29</v>
      </c>
      <c r="D46" s="50"/>
      <c r="E46" s="23"/>
      <c r="F46" s="23"/>
      <c r="G46" s="23"/>
      <c r="H46" s="23"/>
      <c r="I46" s="23"/>
      <c r="J46" s="23"/>
      <c r="K46" s="23"/>
      <c r="L46" s="23"/>
      <c r="M46" s="23"/>
      <c r="N46" s="334"/>
      <c r="O46" s="334"/>
      <c r="P46" s="334"/>
      <c r="Q46" s="23"/>
      <c r="R46" s="23"/>
      <c r="S46" s="334"/>
      <c r="T46" s="334"/>
      <c r="U46" s="267"/>
      <c r="V46" s="359">
        <f>SUM(E46:M46,Q46:R46)</f>
        <v>0</v>
      </c>
      <c r="W46" s="130"/>
      <c r="X46" s="69"/>
      <c r="Y46" s="69"/>
      <c r="Z46" s="69"/>
      <c r="AA46" s="63"/>
      <c r="AB46" s="63"/>
      <c r="AC46" s="63"/>
      <c r="AD46" s="63"/>
      <c r="AE46" s="63"/>
      <c r="AF46" s="63"/>
      <c r="AG46" s="63"/>
      <c r="AH46" s="63"/>
      <c r="AI46" s="63"/>
      <c r="AJ46" s="363"/>
      <c r="AK46" s="363">
        <v>36</v>
      </c>
      <c r="AL46" s="363"/>
      <c r="AM46" s="363"/>
      <c r="AN46" s="114"/>
      <c r="AO46" s="363"/>
      <c r="AP46" s="363"/>
      <c r="AQ46" s="363"/>
      <c r="AR46" s="363"/>
      <c r="AS46" s="363"/>
      <c r="AT46" s="115"/>
      <c r="AU46" s="63"/>
      <c r="AV46" s="364"/>
      <c r="AW46" s="284">
        <f t="shared" si="2"/>
        <v>36</v>
      </c>
      <c r="AX46" s="180"/>
      <c r="AY46" s="180"/>
      <c r="AZ46" s="180"/>
      <c r="BA46" s="180"/>
      <c r="BB46" s="180"/>
      <c r="BC46" s="180"/>
      <c r="BD46" s="180"/>
      <c r="BE46" s="125"/>
      <c r="BF46" s="179"/>
    </row>
    <row r="47" spans="1:58" ht="51.75" customHeight="1" thickBot="1" thickTop="1">
      <c r="A47" s="544"/>
      <c r="B47" s="145" t="s">
        <v>83</v>
      </c>
      <c r="C47" s="320" t="s">
        <v>88</v>
      </c>
      <c r="D47" s="51"/>
      <c r="E47" s="23"/>
      <c r="F47" s="23"/>
      <c r="G47" s="23"/>
      <c r="H47" s="23"/>
      <c r="I47" s="23"/>
      <c r="J47" s="23"/>
      <c r="K47" s="23"/>
      <c r="L47" s="23"/>
      <c r="M47" s="23"/>
      <c r="N47" s="334"/>
      <c r="O47" s="334"/>
      <c r="P47" s="334"/>
      <c r="Q47" s="23"/>
      <c r="R47" s="23"/>
      <c r="S47" s="334"/>
      <c r="T47" s="334"/>
      <c r="U47" s="267"/>
      <c r="V47" s="359">
        <f>SUM(E47:M47,Q47:R47)</f>
        <v>0</v>
      </c>
      <c r="W47" s="130"/>
      <c r="X47" s="69"/>
      <c r="Y47" s="69"/>
      <c r="Z47" s="69"/>
      <c r="AA47" s="63"/>
      <c r="AB47" s="63"/>
      <c r="AC47" s="63"/>
      <c r="AD47" s="63"/>
      <c r="AE47" s="63"/>
      <c r="AF47" s="63"/>
      <c r="AG47" s="63"/>
      <c r="AH47" s="63"/>
      <c r="AI47" s="63"/>
      <c r="AJ47" s="363"/>
      <c r="AK47" s="363"/>
      <c r="AL47" s="363"/>
      <c r="AM47" s="363"/>
      <c r="AN47" s="114"/>
      <c r="AO47" s="363"/>
      <c r="AP47" s="363"/>
      <c r="AQ47" s="363"/>
      <c r="AR47" s="363"/>
      <c r="AS47" s="363"/>
      <c r="AT47" s="115"/>
      <c r="AU47" s="63"/>
      <c r="AV47" s="364"/>
      <c r="AW47" s="284">
        <f t="shared" si="2"/>
        <v>0</v>
      </c>
      <c r="AX47" s="180"/>
      <c r="AY47" s="180"/>
      <c r="AZ47" s="180"/>
      <c r="BA47" s="180"/>
      <c r="BB47" s="180"/>
      <c r="BC47" s="180"/>
      <c r="BD47" s="180"/>
      <c r="BE47" s="125"/>
      <c r="BF47" s="179"/>
    </row>
    <row r="48" spans="1:58" s="14" customFormat="1" ht="45.75" customHeight="1" thickBot="1">
      <c r="A48" s="545"/>
      <c r="B48" s="302" t="s">
        <v>104</v>
      </c>
      <c r="C48" s="351" t="s">
        <v>236</v>
      </c>
      <c r="D48" s="167" t="s">
        <v>18</v>
      </c>
      <c r="E48" s="122">
        <f aca="true" t="shared" si="15" ref="E48:U48">SUM(E49,E51)</f>
        <v>6</v>
      </c>
      <c r="F48" s="122">
        <f t="shared" si="15"/>
        <v>2</v>
      </c>
      <c r="G48" s="122">
        <f t="shared" si="15"/>
        <v>5</v>
      </c>
      <c r="H48" s="122">
        <f t="shared" si="15"/>
        <v>2</v>
      </c>
      <c r="I48" s="122">
        <f t="shared" si="15"/>
        <v>6</v>
      </c>
      <c r="J48" s="122">
        <f t="shared" si="15"/>
        <v>4</v>
      </c>
      <c r="K48" s="122">
        <f t="shared" si="15"/>
        <v>6</v>
      </c>
      <c r="L48" s="122">
        <f t="shared" si="15"/>
        <v>4</v>
      </c>
      <c r="M48" s="122">
        <f t="shared" si="15"/>
        <v>6</v>
      </c>
      <c r="N48" s="356">
        <f t="shared" si="15"/>
        <v>0</v>
      </c>
      <c r="O48" s="356">
        <f t="shared" si="15"/>
        <v>0</v>
      </c>
      <c r="P48" s="356">
        <f t="shared" si="15"/>
        <v>0</v>
      </c>
      <c r="Q48" s="122">
        <f t="shared" si="15"/>
        <v>2</v>
      </c>
      <c r="R48" s="122">
        <f t="shared" si="15"/>
        <v>2</v>
      </c>
      <c r="S48" s="356">
        <f t="shared" si="15"/>
        <v>36</v>
      </c>
      <c r="T48" s="356">
        <f t="shared" si="15"/>
        <v>23</v>
      </c>
      <c r="U48" s="122">
        <f t="shared" si="15"/>
        <v>0</v>
      </c>
      <c r="V48" s="122">
        <f>SUM(V49:V52)</f>
        <v>124</v>
      </c>
      <c r="W48" s="122">
        <f>SUM(W49,W51)</f>
        <v>0</v>
      </c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6"/>
      <c r="AK48" s="356"/>
      <c r="AL48" s="356"/>
      <c r="AM48" s="356"/>
      <c r="AN48" s="122"/>
      <c r="AO48" s="356"/>
      <c r="AP48" s="356"/>
      <c r="AQ48" s="356"/>
      <c r="AR48" s="356"/>
      <c r="AS48" s="356"/>
      <c r="AT48" s="122"/>
      <c r="AU48" s="122"/>
      <c r="AV48" s="122"/>
      <c r="AW48" s="377">
        <f t="shared" si="2"/>
        <v>0</v>
      </c>
      <c r="AX48" s="180"/>
      <c r="AY48" s="180"/>
      <c r="AZ48" s="180"/>
      <c r="BA48" s="180"/>
      <c r="BB48" s="180"/>
      <c r="BC48" s="180"/>
      <c r="BD48" s="180"/>
      <c r="BE48" s="125"/>
      <c r="BF48" s="182"/>
    </row>
    <row r="49" spans="1:58" s="14" customFormat="1" ht="42.75" customHeight="1" thickBot="1">
      <c r="A49" s="545"/>
      <c r="B49" s="518" t="s">
        <v>105</v>
      </c>
      <c r="C49" s="516" t="s">
        <v>237</v>
      </c>
      <c r="D49" s="162" t="s">
        <v>18</v>
      </c>
      <c r="E49" s="56">
        <v>6</v>
      </c>
      <c r="F49" s="56">
        <v>2</v>
      </c>
      <c r="G49" s="56">
        <v>5</v>
      </c>
      <c r="H49" s="56">
        <v>2</v>
      </c>
      <c r="I49" s="56">
        <v>6</v>
      </c>
      <c r="J49" s="56">
        <v>4</v>
      </c>
      <c r="K49" s="56">
        <v>6</v>
      </c>
      <c r="L49" s="56">
        <v>4</v>
      </c>
      <c r="M49" s="56">
        <v>6</v>
      </c>
      <c r="N49" s="334"/>
      <c r="O49" s="334"/>
      <c r="P49" s="334"/>
      <c r="Q49" s="56">
        <v>2</v>
      </c>
      <c r="R49" s="56">
        <v>2</v>
      </c>
      <c r="S49" s="334"/>
      <c r="T49" s="334">
        <v>5</v>
      </c>
      <c r="U49" s="267"/>
      <c r="V49" s="359">
        <f>SUM(T49,Q49:R49,E49:M49)</f>
        <v>50</v>
      </c>
      <c r="W49" s="130"/>
      <c r="X49" s="170"/>
      <c r="Y49" s="170"/>
      <c r="Z49" s="170"/>
      <c r="AA49" s="173"/>
      <c r="AB49" s="173"/>
      <c r="AC49" s="173"/>
      <c r="AD49" s="173"/>
      <c r="AE49" s="173"/>
      <c r="AF49" s="173"/>
      <c r="AG49" s="173"/>
      <c r="AH49" s="173"/>
      <c r="AI49" s="173"/>
      <c r="AJ49" s="363"/>
      <c r="AK49" s="363"/>
      <c r="AL49" s="363"/>
      <c r="AM49" s="363"/>
      <c r="AN49" s="114"/>
      <c r="AO49" s="363"/>
      <c r="AP49" s="363"/>
      <c r="AQ49" s="363"/>
      <c r="AR49" s="363"/>
      <c r="AS49" s="363"/>
      <c r="AT49" s="115"/>
      <c r="AU49" s="173"/>
      <c r="AV49" s="364"/>
      <c r="AW49" s="284">
        <f t="shared" si="2"/>
        <v>0</v>
      </c>
      <c r="AX49" s="180"/>
      <c r="AY49" s="180"/>
      <c r="AZ49" s="180"/>
      <c r="BA49" s="180"/>
      <c r="BB49" s="180"/>
      <c r="BC49" s="180"/>
      <c r="BD49" s="180"/>
      <c r="BE49" s="125"/>
      <c r="BF49" s="182"/>
    </row>
    <row r="50" spans="1:58" s="14" customFormat="1" ht="42.75" customHeight="1" thickBot="1">
      <c r="A50" s="545"/>
      <c r="B50" s="519"/>
      <c r="C50" s="517"/>
      <c r="D50" s="156" t="s">
        <v>213</v>
      </c>
      <c r="E50" s="56"/>
      <c r="F50" s="56"/>
      <c r="G50" s="56"/>
      <c r="H50" s="56"/>
      <c r="I50" s="56"/>
      <c r="J50" s="56"/>
      <c r="K50" s="56">
        <v>2</v>
      </c>
      <c r="L50" s="56"/>
      <c r="M50" s="56"/>
      <c r="N50" s="334"/>
      <c r="O50" s="334"/>
      <c r="P50" s="334"/>
      <c r="Q50" s="56"/>
      <c r="R50" s="56"/>
      <c r="S50" s="334"/>
      <c r="T50" s="334"/>
      <c r="U50" s="267"/>
      <c r="V50" s="359">
        <f>SUM(E50:M50,Q50:R50)</f>
        <v>2</v>
      </c>
      <c r="W50" s="130"/>
      <c r="X50" s="170"/>
      <c r="Y50" s="170"/>
      <c r="Z50" s="170"/>
      <c r="AA50" s="173"/>
      <c r="AB50" s="173"/>
      <c r="AC50" s="173"/>
      <c r="AD50" s="173"/>
      <c r="AE50" s="173"/>
      <c r="AF50" s="173"/>
      <c r="AG50" s="173"/>
      <c r="AH50" s="173"/>
      <c r="AI50" s="173"/>
      <c r="AJ50" s="363"/>
      <c r="AK50" s="363"/>
      <c r="AL50" s="363"/>
      <c r="AM50" s="363"/>
      <c r="AN50" s="114"/>
      <c r="AO50" s="363"/>
      <c r="AP50" s="363"/>
      <c r="AQ50" s="363"/>
      <c r="AR50" s="363"/>
      <c r="AS50" s="363"/>
      <c r="AT50" s="115"/>
      <c r="AU50" s="173"/>
      <c r="AV50" s="364"/>
      <c r="AW50" s="284">
        <f t="shared" si="2"/>
        <v>0</v>
      </c>
      <c r="AX50" s="180"/>
      <c r="AY50" s="180"/>
      <c r="AZ50" s="180"/>
      <c r="BA50" s="180"/>
      <c r="BB50" s="180"/>
      <c r="BC50" s="180"/>
      <c r="BD50" s="180"/>
      <c r="BE50" s="125"/>
      <c r="BF50" s="182"/>
    </row>
    <row r="51" spans="1:58" s="14" customFormat="1" ht="45" customHeight="1" thickBot="1">
      <c r="A51" s="545"/>
      <c r="B51" s="226" t="s">
        <v>238</v>
      </c>
      <c r="C51" s="337" t="s">
        <v>239</v>
      </c>
      <c r="D51" s="38"/>
      <c r="E51" s="292"/>
      <c r="F51" s="292"/>
      <c r="G51" s="292"/>
      <c r="H51" s="292"/>
      <c r="I51" s="292"/>
      <c r="J51" s="292"/>
      <c r="K51" s="292"/>
      <c r="L51" s="292"/>
      <c r="M51" s="292"/>
      <c r="N51" s="334"/>
      <c r="O51" s="334"/>
      <c r="P51" s="334"/>
      <c r="Q51" s="23"/>
      <c r="R51" s="23"/>
      <c r="S51" s="334">
        <v>36</v>
      </c>
      <c r="T51" s="334">
        <v>18</v>
      </c>
      <c r="U51" s="267"/>
      <c r="V51" s="359">
        <v>54</v>
      </c>
      <c r="W51" s="130"/>
      <c r="X51" s="69"/>
      <c r="Y51" s="69"/>
      <c r="Z51" s="69"/>
      <c r="AA51" s="63"/>
      <c r="AB51" s="63"/>
      <c r="AC51" s="63"/>
      <c r="AD51" s="63"/>
      <c r="AE51" s="63"/>
      <c r="AF51" s="63"/>
      <c r="AG51" s="63"/>
      <c r="AH51" s="63"/>
      <c r="AI51" s="63"/>
      <c r="AJ51" s="363"/>
      <c r="AK51" s="363"/>
      <c r="AL51" s="363"/>
      <c r="AM51" s="363"/>
      <c r="AN51" s="114"/>
      <c r="AO51" s="363"/>
      <c r="AP51" s="363"/>
      <c r="AQ51" s="363"/>
      <c r="AR51" s="363"/>
      <c r="AS51" s="363"/>
      <c r="AT51" s="115"/>
      <c r="AU51" s="63"/>
      <c r="AV51" s="364"/>
      <c r="AW51" s="284">
        <f t="shared" si="2"/>
        <v>0</v>
      </c>
      <c r="AX51" s="180"/>
      <c r="AY51" s="180"/>
      <c r="AZ51" s="180"/>
      <c r="BA51" s="180"/>
      <c r="BB51" s="180"/>
      <c r="BC51" s="180"/>
      <c r="BD51" s="180"/>
      <c r="BE51" s="125"/>
      <c r="BF51" s="182"/>
    </row>
    <row r="52" spans="1:58" s="14" customFormat="1" ht="45" customHeight="1" thickBot="1">
      <c r="A52" s="545"/>
      <c r="B52" s="245" t="s">
        <v>104</v>
      </c>
      <c r="C52" s="324" t="s">
        <v>249</v>
      </c>
      <c r="D52" s="271"/>
      <c r="E52" s="369"/>
      <c r="F52" s="369"/>
      <c r="G52" s="369"/>
      <c r="H52" s="369"/>
      <c r="I52" s="369"/>
      <c r="J52" s="369"/>
      <c r="K52" s="369"/>
      <c r="L52" s="369"/>
      <c r="M52" s="369"/>
      <c r="N52" s="334"/>
      <c r="O52" s="334"/>
      <c r="P52" s="334"/>
      <c r="Q52" s="23"/>
      <c r="R52" s="23"/>
      <c r="S52" s="334"/>
      <c r="T52" s="334"/>
      <c r="U52" s="267">
        <v>18</v>
      </c>
      <c r="V52" s="359">
        <v>18</v>
      </c>
      <c r="W52" s="130"/>
      <c r="X52" s="69"/>
      <c r="Y52" s="69"/>
      <c r="Z52" s="69"/>
      <c r="AA52" s="63"/>
      <c r="AB52" s="63"/>
      <c r="AC52" s="63"/>
      <c r="AD52" s="63"/>
      <c r="AE52" s="63"/>
      <c r="AF52" s="63"/>
      <c r="AG52" s="63"/>
      <c r="AH52" s="63"/>
      <c r="AI52" s="63"/>
      <c r="AJ52" s="363"/>
      <c r="AK52" s="363"/>
      <c r="AL52" s="363"/>
      <c r="AM52" s="363"/>
      <c r="AN52" s="114"/>
      <c r="AO52" s="363"/>
      <c r="AP52" s="363"/>
      <c r="AQ52" s="363"/>
      <c r="AR52" s="363"/>
      <c r="AS52" s="363"/>
      <c r="AT52" s="115"/>
      <c r="AU52" s="63"/>
      <c r="AV52" s="364"/>
      <c r="AW52" s="284">
        <f t="shared" si="2"/>
        <v>0</v>
      </c>
      <c r="AX52" s="180"/>
      <c r="AY52" s="180"/>
      <c r="AZ52" s="180"/>
      <c r="BA52" s="180"/>
      <c r="BB52" s="180"/>
      <c r="BC52" s="180"/>
      <c r="BD52" s="180"/>
      <c r="BE52" s="125"/>
      <c r="BF52" s="182"/>
    </row>
    <row r="53" spans="1:58" s="14" customFormat="1" ht="152.25" customHeight="1" thickBot="1">
      <c r="A53" s="545"/>
      <c r="B53" s="352" t="s">
        <v>242</v>
      </c>
      <c r="C53" s="353" t="s">
        <v>243</v>
      </c>
      <c r="D53" s="354"/>
      <c r="E53" s="358"/>
      <c r="F53" s="358"/>
      <c r="G53" s="358"/>
      <c r="H53" s="358"/>
      <c r="I53" s="358"/>
      <c r="J53" s="358"/>
      <c r="K53" s="358"/>
      <c r="L53" s="358"/>
      <c r="M53" s="358"/>
      <c r="N53" s="334"/>
      <c r="O53" s="334"/>
      <c r="P53" s="334"/>
      <c r="Q53" s="355"/>
      <c r="R53" s="355"/>
      <c r="S53" s="334"/>
      <c r="T53" s="334"/>
      <c r="U53" s="267"/>
      <c r="V53" s="359">
        <f>SUM(E53:M53,Q53:R53)</f>
        <v>0</v>
      </c>
      <c r="W53" s="130"/>
      <c r="X53" s="357">
        <f>SUM(X54:X56)</f>
        <v>2</v>
      </c>
      <c r="Y53" s="357">
        <f aca="true" t="shared" si="16" ref="Y53:AV53">SUM(Y54:Y56)</f>
        <v>2</v>
      </c>
      <c r="Z53" s="357">
        <f t="shared" si="16"/>
        <v>2</v>
      </c>
      <c r="AA53" s="357">
        <f t="shared" si="16"/>
        <v>2</v>
      </c>
      <c r="AB53" s="357">
        <f t="shared" si="16"/>
        <v>2</v>
      </c>
      <c r="AC53" s="357">
        <f t="shared" si="16"/>
        <v>2</v>
      </c>
      <c r="AD53" s="357">
        <f t="shared" si="16"/>
        <v>2</v>
      </c>
      <c r="AE53" s="357">
        <f t="shared" si="16"/>
        <v>2</v>
      </c>
      <c r="AF53" s="357">
        <f t="shared" si="16"/>
        <v>2</v>
      </c>
      <c r="AG53" s="357">
        <f t="shared" si="16"/>
        <v>2</v>
      </c>
      <c r="AH53" s="357">
        <f t="shared" si="16"/>
        <v>2</v>
      </c>
      <c r="AI53" s="357">
        <f t="shared" si="16"/>
        <v>2</v>
      </c>
      <c r="AJ53" s="357">
        <f t="shared" si="16"/>
        <v>0</v>
      </c>
      <c r="AK53" s="357">
        <f t="shared" si="16"/>
        <v>0</v>
      </c>
      <c r="AL53" s="357">
        <f t="shared" si="16"/>
        <v>36</v>
      </c>
      <c r="AM53" s="357">
        <f t="shared" si="16"/>
        <v>0</v>
      </c>
      <c r="AN53" s="357">
        <f t="shared" si="16"/>
        <v>2</v>
      </c>
      <c r="AO53" s="357">
        <f t="shared" si="16"/>
        <v>0</v>
      </c>
      <c r="AP53" s="357">
        <f t="shared" si="16"/>
        <v>0</v>
      </c>
      <c r="AQ53" s="357">
        <f t="shared" si="16"/>
        <v>0</v>
      </c>
      <c r="AR53" s="357">
        <f t="shared" si="16"/>
        <v>36</v>
      </c>
      <c r="AS53" s="357">
        <f t="shared" si="16"/>
        <v>0</v>
      </c>
      <c r="AT53" s="357">
        <f t="shared" si="16"/>
        <v>2</v>
      </c>
      <c r="AU53" s="357">
        <f t="shared" si="16"/>
        <v>2</v>
      </c>
      <c r="AV53" s="357">
        <f t="shared" si="16"/>
        <v>0</v>
      </c>
      <c r="AW53" s="377">
        <f>SUM(AW54:AW56)</f>
        <v>102</v>
      </c>
      <c r="AX53" s="180"/>
      <c r="AY53" s="180"/>
      <c r="AZ53" s="180"/>
      <c r="BA53" s="180"/>
      <c r="BB53" s="180"/>
      <c r="BC53" s="180"/>
      <c r="BD53" s="180"/>
      <c r="BE53" s="125"/>
      <c r="BF53" s="182"/>
    </row>
    <row r="54" spans="1:58" s="14" customFormat="1" ht="87" customHeight="1" thickBot="1">
      <c r="A54" s="545"/>
      <c r="B54" s="312" t="s">
        <v>100</v>
      </c>
      <c r="C54" s="327" t="s">
        <v>252</v>
      </c>
      <c r="D54" s="297"/>
      <c r="E54" s="298"/>
      <c r="F54" s="298"/>
      <c r="G54" s="298"/>
      <c r="H54" s="298"/>
      <c r="I54" s="298"/>
      <c r="J54" s="298"/>
      <c r="K54" s="298"/>
      <c r="L54" s="298"/>
      <c r="M54" s="298"/>
      <c r="N54" s="334"/>
      <c r="O54" s="334"/>
      <c r="P54" s="334"/>
      <c r="Q54" s="267"/>
      <c r="R54" s="267"/>
      <c r="S54" s="334"/>
      <c r="T54" s="334"/>
      <c r="U54" s="267"/>
      <c r="V54" s="359">
        <f>SUM(E54:M54,Q54:R54)</f>
        <v>0</v>
      </c>
      <c r="W54" s="130"/>
      <c r="X54" s="267">
        <v>2</v>
      </c>
      <c r="Y54" s="267">
        <v>2</v>
      </c>
      <c r="Z54" s="267">
        <v>2</v>
      </c>
      <c r="AA54" s="263">
        <v>2</v>
      </c>
      <c r="AB54" s="263">
        <v>2</v>
      </c>
      <c r="AC54" s="263">
        <v>2</v>
      </c>
      <c r="AD54" s="263">
        <v>2</v>
      </c>
      <c r="AE54" s="263">
        <v>2</v>
      </c>
      <c r="AF54" s="263">
        <v>2</v>
      </c>
      <c r="AG54" s="263">
        <v>2</v>
      </c>
      <c r="AH54" s="263">
        <v>2</v>
      </c>
      <c r="AI54" s="263">
        <v>2</v>
      </c>
      <c r="AJ54" s="363"/>
      <c r="AK54" s="363"/>
      <c r="AL54" s="363"/>
      <c r="AM54" s="363"/>
      <c r="AN54" s="267">
        <v>2</v>
      </c>
      <c r="AO54" s="363"/>
      <c r="AP54" s="363"/>
      <c r="AQ54" s="363"/>
      <c r="AR54" s="363"/>
      <c r="AS54" s="363"/>
      <c r="AT54" s="263">
        <v>2</v>
      </c>
      <c r="AU54" s="263">
        <v>2</v>
      </c>
      <c r="AV54" s="364"/>
      <c r="AW54" s="284">
        <f t="shared" si="2"/>
        <v>30</v>
      </c>
      <c r="AX54" s="180"/>
      <c r="AY54" s="180"/>
      <c r="AZ54" s="180"/>
      <c r="BA54" s="180"/>
      <c r="BB54" s="180"/>
      <c r="BC54" s="180"/>
      <c r="BD54" s="180"/>
      <c r="BE54" s="125"/>
      <c r="BF54" s="182"/>
    </row>
    <row r="55" spans="1:58" s="14" customFormat="1" ht="34.5" customHeight="1" thickBot="1">
      <c r="A55" s="545"/>
      <c r="B55" s="312" t="s">
        <v>101</v>
      </c>
      <c r="C55" s="327" t="s">
        <v>29</v>
      </c>
      <c r="D55" s="297"/>
      <c r="E55" s="298"/>
      <c r="F55" s="298"/>
      <c r="G55" s="298"/>
      <c r="H55" s="298"/>
      <c r="I55" s="298"/>
      <c r="J55" s="298"/>
      <c r="K55" s="298"/>
      <c r="L55" s="298"/>
      <c r="M55" s="298"/>
      <c r="N55" s="334"/>
      <c r="O55" s="334"/>
      <c r="P55" s="334"/>
      <c r="Q55" s="267"/>
      <c r="R55" s="267"/>
      <c r="S55" s="334"/>
      <c r="T55" s="334"/>
      <c r="U55" s="267"/>
      <c r="V55" s="359">
        <f>SUM(E55:M55,Q55:R55)</f>
        <v>0</v>
      </c>
      <c r="W55" s="130"/>
      <c r="X55" s="347"/>
      <c r="Y55" s="347"/>
      <c r="Z55" s="347"/>
      <c r="AA55" s="263"/>
      <c r="AB55" s="263"/>
      <c r="AC55" s="263"/>
      <c r="AD55" s="263"/>
      <c r="AE55" s="263"/>
      <c r="AF55" s="263"/>
      <c r="AG55" s="263"/>
      <c r="AH55" s="263"/>
      <c r="AI55" s="263"/>
      <c r="AJ55" s="363"/>
      <c r="AK55" s="363"/>
      <c r="AL55" s="363">
        <v>36</v>
      </c>
      <c r="AM55" s="363"/>
      <c r="AN55" s="267"/>
      <c r="AO55" s="363"/>
      <c r="AP55" s="363"/>
      <c r="AQ55" s="363"/>
      <c r="AR55" s="363">
        <v>36</v>
      </c>
      <c r="AS55" s="363"/>
      <c r="AT55" s="263"/>
      <c r="AU55" s="263"/>
      <c r="AV55" s="364"/>
      <c r="AW55" s="284">
        <f t="shared" si="2"/>
        <v>72</v>
      </c>
      <c r="AX55" s="180"/>
      <c r="AY55" s="180"/>
      <c r="AZ55" s="180"/>
      <c r="BA55" s="180"/>
      <c r="BB55" s="180"/>
      <c r="BC55" s="180"/>
      <c r="BD55" s="180"/>
      <c r="BE55" s="125"/>
      <c r="BF55" s="182"/>
    </row>
    <row r="56" spans="1:58" s="14" customFormat="1" ht="31.5" customHeight="1" thickBot="1">
      <c r="A56" s="545"/>
      <c r="B56" s="312" t="s">
        <v>102</v>
      </c>
      <c r="C56" s="327" t="s">
        <v>41</v>
      </c>
      <c r="D56" s="297"/>
      <c r="E56" s="298"/>
      <c r="F56" s="298"/>
      <c r="G56" s="298"/>
      <c r="H56" s="298"/>
      <c r="I56" s="298"/>
      <c r="J56" s="298"/>
      <c r="K56" s="298"/>
      <c r="L56" s="298"/>
      <c r="M56" s="298"/>
      <c r="N56" s="334"/>
      <c r="O56" s="334"/>
      <c r="P56" s="334"/>
      <c r="Q56" s="267"/>
      <c r="R56" s="267"/>
      <c r="S56" s="334"/>
      <c r="T56" s="334"/>
      <c r="U56" s="267"/>
      <c r="V56" s="359">
        <f>SUM(E56:M56,Q56:R56)</f>
        <v>0</v>
      </c>
      <c r="W56" s="130"/>
      <c r="X56" s="347"/>
      <c r="Y56" s="347"/>
      <c r="Z56" s="347"/>
      <c r="AA56" s="263"/>
      <c r="AB56" s="263"/>
      <c r="AC56" s="263"/>
      <c r="AD56" s="263"/>
      <c r="AE56" s="263"/>
      <c r="AF56" s="263"/>
      <c r="AG56" s="263"/>
      <c r="AH56" s="263"/>
      <c r="AI56" s="263"/>
      <c r="AJ56" s="363"/>
      <c r="AK56" s="363"/>
      <c r="AL56" s="363"/>
      <c r="AM56" s="363"/>
      <c r="AN56" s="267"/>
      <c r="AO56" s="363"/>
      <c r="AP56" s="363"/>
      <c r="AQ56" s="363"/>
      <c r="AR56" s="363"/>
      <c r="AS56" s="363"/>
      <c r="AT56" s="263"/>
      <c r="AU56" s="263"/>
      <c r="AV56" s="364"/>
      <c r="AW56" s="284">
        <f t="shared" si="2"/>
        <v>0</v>
      </c>
      <c r="AX56" s="180"/>
      <c r="AY56" s="180"/>
      <c r="AZ56" s="180"/>
      <c r="BA56" s="180"/>
      <c r="BB56" s="180"/>
      <c r="BC56" s="180"/>
      <c r="BD56" s="180"/>
      <c r="BE56" s="125"/>
      <c r="BF56" s="182"/>
    </row>
    <row r="57" spans="1:58" s="14" customFormat="1" ht="147.75" customHeight="1" thickBot="1">
      <c r="A57" s="545"/>
      <c r="B57" s="352" t="s">
        <v>214</v>
      </c>
      <c r="C57" s="353" t="s">
        <v>244</v>
      </c>
      <c r="D57" s="354"/>
      <c r="E57" s="358">
        <f>SUM(E58,E60,E61,E62)</f>
        <v>8</v>
      </c>
      <c r="F57" s="358">
        <f aca="true" t="shared" si="17" ref="F57:U57">SUM(F58,F60,F61,F62)</f>
        <v>4</v>
      </c>
      <c r="G57" s="358">
        <f t="shared" si="17"/>
        <v>7</v>
      </c>
      <c r="H57" s="358">
        <f t="shared" si="17"/>
        <v>6</v>
      </c>
      <c r="I57" s="358">
        <f t="shared" si="17"/>
        <v>6</v>
      </c>
      <c r="J57" s="358">
        <f t="shared" si="17"/>
        <v>6</v>
      </c>
      <c r="K57" s="358">
        <f t="shared" si="17"/>
        <v>6</v>
      </c>
      <c r="L57" s="358">
        <f t="shared" si="17"/>
        <v>2</v>
      </c>
      <c r="M57" s="358">
        <f t="shared" si="17"/>
        <v>4</v>
      </c>
      <c r="N57" s="371">
        <f t="shared" si="17"/>
        <v>36</v>
      </c>
      <c r="O57" s="371">
        <f t="shared" si="17"/>
        <v>0</v>
      </c>
      <c r="P57" s="371">
        <f t="shared" si="17"/>
        <v>0</v>
      </c>
      <c r="Q57" s="358">
        <f t="shared" si="17"/>
        <v>4</v>
      </c>
      <c r="R57" s="358">
        <f t="shared" si="17"/>
        <v>6</v>
      </c>
      <c r="S57" s="371">
        <f t="shared" si="17"/>
        <v>0</v>
      </c>
      <c r="T57" s="371">
        <f t="shared" si="17"/>
        <v>7</v>
      </c>
      <c r="U57" s="358">
        <f t="shared" si="17"/>
        <v>0</v>
      </c>
      <c r="V57" s="358">
        <f>SUM(V58:V62)</f>
        <v>102</v>
      </c>
      <c r="W57" s="358">
        <f aca="true" t="shared" si="18" ref="W57:AV57">SUM(W58:W62)</f>
        <v>0</v>
      </c>
      <c r="X57" s="358">
        <f t="shared" si="18"/>
        <v>10</v>
      </c>
      <c r="Y57" s="358">
        <f t="shared" si="18"/>
        <v>2</v>
      </c>
      <c r="Z57" s="358">
        <f t="shared" si="18"/>
        <v>10</v>
      </c>
      <c r="AA57" s="358">
        <f t="shared" si="18"/>
        <v>2</v>
      </c>
      <c r="AB57" s="358">
        <f t="shared" si="18"/>
        <v>8</v>
      </c>
      <c r="AC57" s="358">
        <f t="shared" si="18"/>
        <v>4</v>
      </c>
      <c r="AD57" s="358">
        <f t="shared" si="18"/>
        <v>6</v>
      </c>
      <c r="AE57" s="358">
        <f t="shared" si="18"/>
        <v>8</v>
      </c>
      <c r="AF57" s="358">
        <f t="shared" si="18"/>
        <v>8</v>
      </c>
      <c r="AG57" s="358">
        <f t="shared" si="18"/>
        <v>6</v>
      </c>
      <c r="AH57" s="358">
        <f t="shared" si="18"/>
        <v>8</v>
      </c>
      <c r="AI57" s="358">
        <f t="shared" si="18"/>
        <v>6</v>
      </c>
      <c r="AJ57" s="358">
        <f t="shared" si="18"/>
        <v>0</v>
      </c>
      <c r="AK57" s="358">
        <f t="shared" si="18"/>
        <v>0</v>
      </c>
      <c r="AL57" s="358">
        <f t="shared" si="18"/>
        <v>0</v>
      </c>
      <c r="AM57" s="358">
        <f t="shared" si="18"/>
        <v>36</v>
      </c>
      <c r="AN57" s="358">
        <f t="shared" si="18"/>
        <v>8</v>
      </c>
      <c r="AO57" s="358">
        <f t="shared" si="18"/>
        <v>0</v>
      </c>
      <c r="AP57" s="358">
        <f t="shared" si="18"/>
        <v>0</v>
      </c>
      <c r="AQ57" s="358">
        <f t="shared" si="18"/>
        <v>0</v>
      </c>
      <c r="AR57" s="358">
        <f t="shared" si="18"/>
        <v>36</v>
      </c>
      <c r="AS57" s="358">
        <f t="shared" si="18"/>
        <v>36</v>
      </c>
      <c r="AT57" s="358">
        <f t="shared" si="18"/>
        <v>8</v>
      </c>
      <c r="AU57" s="358">
        <f t="shared" si="18"/>
        <v>8</v>
      </c>
      <c r="AV57" s="358">
        <f t="shared" si="18"/>
        <v>12</v>
      </c>
      <c r="AW57" s="377">
        <f>SUM(AW58:AW62)</f>
        <v>222</v>
      </c>
      <c r="AX57" s="180"/>
      <c r="AY57" s="180"/>
      <c r="AZ57" s="180"/>
      <c r="BA57" s="180"/>
      <c r="BB57" s="180"/>
      <c r="BC57" s="180"/>
      <c r="BD57" s="180"/>
      <c r="BE57" s="125"/>
      <c r="BF57" s="182"/>
    </row>
    <row r="58" spans="1:58" s="14" customFormat="1" ht="43.5" customHeight="1" thickBot="1">
      <c r="A58" s="545"/>
      <c r="B58" s="506" t="s">
        <v>245</v>
      </c>
      <c r="C58" s="508" t="s">
        <v>246</v>
      </c>
      <c r="D58" s="297" t="s">
        <v>18</v>
      </c>
      <c r="E58" s="298">
        <v>8</v>
      </c>
      <c r="F58" s="298">
        <v>4</v>
      </c>
      <c r="G58" s="298">
        <v>7</v>
      </c>
      <c r="H58" s="298">
        <v>6</v>
      </c>
      <c r="I58" s="298">
        <v>6</v>
      </c>
      <c r="J58" s="298">
        <v>6</v>
      </c>
      <c r="K58" s="298">
        <v>6</v>
      </c>
      <c r="L58" s="298">
        <v>2</v>
      </c>
      <c r="M58" s="298">
        <v>4</v>
      </c>
      <c r="N58" s="334"/>
      <c r="O58" s="334"/>
      <c r="P58" s="334"/>
      <c r="Q58" s="267">
        <v>4</v>
      </c>
      <c r="R58" s="267">
        <v>6</v>
      </c>
      <c r="S58" s="334"/>
      <c r="T58" s="334">
        <v>7</v>
      </c>
      <c r="U58" s="267"/>
      <c r="V58" s="359">
        <f>SUM(T58,R58,Q58,E58:M58)</f>
        <v>66</v>
      </c>
      <c r="W58" s="130"/>
      <c r="X58" s="267">
        <v>8</v>
      </c>
      <c r="Y58" s="267">
        <v>2</v>
      </c>
      <c r="Z58" s="267">
        <v>8</v>
      </c>
      <c r="AA58" s="263">
        <v>2</v>
      </c>
      <c r="AB58" s="263">
        <v>6</v>
      </c>
      <c r="AC58" s="263">
        <v>4</v>
      </c>
      <c r="AD58" s="263">
        <v>4</v>
      </c>
      <c r="AE58" s="263">
        <v>6</v>
      </c>
      <c r="AF58" s="263">
        <v>6</v>
      </c>
      <c r="AG58" s="263">
        <v>6</v>
      </c>
      <c r="AH58" s="263">
        <v>6</v>
      </c>
      <c r="AI58" s="263">
        <v>6</v>
      </c>
      <c r="AJ58" s="363"/>
      <c r="AK58" s="363"/>
      <c r="AL58" s="363"/>
      <c r="AM58" s="363"/>
      <c r="AN58" s="267">
        <v>6</v>
      </c>
      <c r="AO58" s="363"/>
      <c r="AP58" s="363"/>
      <c r="AQ58" s="363"/>
      <c r="AR58" s="363"/>
      <c r="AS58" s="363"/>
      <c r="AT58" s="263">
        <v>6</v>
      </c>
      <c r="AU58" s="263">
        <v>6</v>
      </c>
      <c r="AV58" s="364"/>
      <c r="AW58" s="284">
        <f t="shared" si="2"/>
        <v>82</v>
      </c>
      <c r="AX58" s="180"/>
      <c r="AY58" s="180"/>
      <c r="AZ58" s="180"/>
      <c r="BA58" s="180"/>
      <c r="BB58" s="180"/>
      <c r="BC58" s="180"/>
      <c r="BD58" s="180"/>
      <c r="BE58" s="125"/>
      <c r="BF58" s="182"/>
    </row>
    <row r="59" spans="1:58" s="14" customFormat="1" ht="27" customHeight="1" thickBot="1">
      <c r="A59" s="545"/>
      <c r="B59" s="520"/>
      <c r="C59" s="521"/>
      <c r="D59" s="297" t="s">
        <v>213</v>
      </c>
      <c r="E59" s="298"/>
      <c r="F59" s="298"/>
      <c r="G59" s="298"/>
      <c r="H59" s="298"/>
      <c r="I59" s="298"/>
      <c r="J59" s="298"/>
      <c r="K59" s="298"/>
      <c r="L59" s="298"/>
      <c r="M59" s="298"/>
      <c r="N59" s="334"/>
      <c r="O59" s="334"/>
      <c r="P59" s="334"/>
      <c r="Q59" s="267"/>
      <c r="R59" s="267"/>
      <c r="S59" s="334"/>
      <c r="T59" s="334"/>
      <c r="U59" s="267"/>
      <c r="V59" s="359"/>
      <c r="W59" s="130"/>
      <c r="X59" s="267">
        <v>2</v>
      </c>
      <c r="Y59" s="267"/>
      <c r="Z59" s="267">
        <v>2</v>
      </c>
      <c r="AA59" s="263"/>
      <c r="AB59" s="263">
        <v>2</v>
      </c>
      <c r="AC59" s="263"/>
      <c r="AD59" s="263">
        <v>2</v>
      </c>
      <c r="AE59" s="263">
        <v>2</v>
      </c>
      <c r="AF59" s="263">
        <v>2</v>
      </c>
      <c r="AG59" s="263"/>
      <c r="AH59" s="263">
        <v>2</v>
      </c>
      <c r="AI59" s="263"/>
      <c r="AJ59" s="363"/>
      <c r="AK59" s="363"/>
      <c r="AL59" s="363"/>
      <c r="AM59" s="363"/>
      <c r="AN59" s="267">
        <v>2</v>
      </c>
      <c r="AO59" s="363"/>
      <c r="AP59" s="363"/>
      <c r="AQ59" s="363"/>
      <c r="AR59" s="363"/>
      <c r="AS59" s="363"/>
      <c r="AT59" s="263">
        <v>2</v>
      </c>
      <c r="AU59" s="263">
        <v>2</v>
      </c>
      <c r="AV59" s="364"/>
      <c r="AW59" s="284">
        <f t="shared" si="2"/>
        <v>20</v>
      </c>
      <c r="AX59" s="180"/>
      <c r="AY59" s="180"/>
      <c r="AZ59" s="180"/>
      <c r="BA59" s="180"/>
      <c r="BB59" s="180"/>
      <c r="BC59" s="180"/>
      <c r="BD59" s="180"/>
      <c r="BE59" s="125"/>
      <c r="BF59" s="182"/>
    </row>
    <row r="60" spans="1:58" s="14" customFormat="1" ht="28.5" customHeight="1" thickBot="1">
      <c r="A60" s="545"/>
      <c r="B60" s="312" t="s">
        <v>223</v>
      </c>
      <c r="C60" s="327" t="s">
        <v>29</v>
      </c>
      <c r="D60" s="297"/>
      <c r="E60" s="298"/>
      <c r="F60" s="298"/>
      <c r="G60" s="298"/>
      <c r="H60" s="298"/>
      <c r="I60" s="298"/>
      <c r="J60" s="298"/>
      <c r="K60" s="298"/>
      <c r="L60" s="298"/>
      <c r="M60" s="298"/>
      <c r="N60" s="334">
        <v>36</v>
      </c>
      <c r="O60" s="334"/>
      <c r="P60" s="334"/>
      <c r="Q60" s="267"/>
      <c r="R60" s="267"/>
      <c r="S60" s="334"/>
      <c r="T60" s="334"/>
      <c r="U60" s="267"/>
      <c r="V60" s="359">
        <v>36</v>
      </c>
      <c r="W60" s="130"/>
      <c r="X60" s="347"/>
      <c r="Y60" s="347"/>
      <c r="Z60" s="347"/>
      <c r="AA60" s="263"/>
      <c r="AB60" s="263"/>
      <c r="AC60" s="263"/>
      <c r="AD60" s="263"/>
      <c r="AE60" s="263"/>
      <c r="AF60" s="263"/>
      <c r="AG60" s="263"/>
      <c r="AH60" s="263"/>
      <c r="AI60" s="263"/>
      <c r="AJ60" s="363"/>
      <c r="AK60" s="363"/>
      <c r="AL60" s="363"/>
      <c r="AM60" s="363">
        <v>36</v>
      </c>
      <c r="AN60" s="267"/>
      <c r="AO60" s="363"/>
      <c r="AP60" s="363"/>
      <c r="AQ60" s="363"/>
      <c r="AR60" s="363">
        <v>36</v>
      </c>
      <c r="AS60" s="363">
        <v>36</v>
      </c>
      <c r="AT60" s="263"/>
      <c r="AU60" s="263"/>
      <c r="AV60" s="364"/>
      <c r="AW60" s="284">
        <f t="shared" si="2"/>
        <v>108</v>
      </c>
      <c r="AX60" s="180"/>
      <c r="AY60" s="180"/>
      <c r="AZ60" s="180"/>
      <c r="BA60" s="180"/>
      <c r="BB60" s="180"/>
      <c r="BC60" s="180"/>
      <c r="BD60" s="180"/>
      <c r="BE60" s="125"/>
      <c r="BF60" s="182"/>
    </row>
    <row r="61" spans="1:58" s="14" customFormat="1" ht="33.75" customHeight="1" thickBot="1">
      <c r="A61" s="545"/>
      <c r="B61" s="312" t="s">
        <v>224</v>
      </c>
      <c r="C61" s="327" t="s">
        <v>41</v>
      </c>
      <c r="D61" s="297"/>
      <c r="E61" s="298"/>
      <c r="F61" s="298"/>
      <c r="G61" s="298"/>
      <c r="H61" s="298"/>
      <c r="I61" s="298"/>
      <c r="J61" s="298"/>
      <c r="K61" s="298"/>
      <c r="L61" s="298"/>
      <c r="M61" s="298"/>
      <c r="N61" s="334"/>
      <c r="O61" s="334"/>
      <c r="P61" s="334"/>
      <c r="Q61" s="267"/>
      <c r="R61" s="267"/>
      <c r="S61" s="334"/>
      <c r="T61" s="334"/>
      <c r="U61" s="267"/>
      <c r="V61" s="359"/>
      <c r="W61" s="130"/>
      <c r="X61" s="347"/>
      <c r="Y61" s="347"/>
      <c r="Z61" s="347"/>
      <c r="AA61" s="263"/>
      <c r="AB61" s="263"/>
      <c r="AC61" s="263"/>
      <c r="AD61" s="263"/>
      <c r="AE61" s="263"/>
      <c r="AF61" s="263"/>
      <c r="AG61" s="263"/>
      <c r="AH61" s="263"/>
      <c r="AI61" s="263"/>
      <c r="AJ61" s="363"/>
      <c r="AK61" s="363"/>
      <c r="AL61" s="363"/>
      <c r="AM61" s="363"/>
      <c r="AN61" s="267"/>
      <c r="AO61" s="363"/>
      <c r="AP61" s="363"/>
      <c r="AQ61" s="363"/>
      <c r="AR61" s="363"/>
      <c r="AS61" s="363"/>
      <c r="AT61" s="263"/>
      <c r="AU61" s="263"/>
      <c r="AV61" s="364"/>
      <c r="AW61" s="284">
        <f t="shared" si="2"/>
        <v>0</v>
      </c>
      <c r="AX61" s="180"/>
      <c r="AY61" s="180"/>
      <c r="AZ61" s="180"/>
      <c r="BA61" s="180"/>
      <c r="BB61" s="180"/>
      <c r="BC61" s="180"/>
      <c r="BD61" s="180"/>
      <c r="BE61" s="125"/>
      <c r="BF61" s="182"/>
    </row>
    <row r="62" spans="1:58" s="14" customFormat="1" ht="33.75" customHeight="1" thickBot="1">
      <c r="A62" s="545"/>
      <c r="B62" s="312" t="s">
        <v>214</v>
      </c>
      <c r="C62" s="327" t="s">
        <v>249</v>
      </c>
      <c r="D62" s="297"/>
      <c r="E62" s="298"/>
      <c r="F62" s="298"/>
      <c r="G62" s="298"/>
      <c r="H62" s="298"/>
      <c r="I62" s="298"/>
      <c r="J62" s="298"/>
      <c r="K62" s="298"/>
      <c r="L62" s="298"/>
      <c r="M62" s="298"/>
      <c r="N62" s="334"/>
      <c r="O62" s="334"/>
      <c r="P62" s="334"/>
      <c r="Q62" s="267"/>
      <c r="R62" s="267"/>
      <c r="S62" s="334"/>
      <c r="T62" s="334"/>
      <c r="U62" s="267"/>
      <c r="V62" s="359"/>
      <c r="W62" s="130"/>
      <c r="X62" s="347"/>
      <c r="Y62" s="347"/>
      <c r="Z62" s="347"/>
      <c r="AA62" s="263"/>
      <c r="AB62" s="263"/>
      <c r="AC62" s="263"/>
      <c r="AD62" s="263"/>
      <c r="AE62" s="263"/>
      <c r="AF62" s="263"/>
      <c r="AG62" s="263"/>
      <c r="AH62" s="263"/>
      <c r="AI62" s="263"/>
      <c r="AJ62" s="363"/>
      <c r="AK62" s="363"/>
      <c r="AL62" s="363"/>
      <c r="AM62" s="363"/>
      <c r="AN62" s="267"/>
      <c r="AO62" s="363"/>
      <c r="AP62" s="363"/>
      <c r="AQ62" s="363"/>
      <c r="AR62" s="363"/>
      <c r="AS62" s="363"/>
      <c r="AT62" s="263"/>
      <c r="AU62" s="263"/>
      <c r="AV62" s="364">
        <v>12</v>
      </c>
      <c r="AW62" s="284">
        <f>SUM(X62:AV62)</f>
        <v>12</v>
      </c>
      <c r="AX62" s="180"/>
      <c r="AY62" s="180"/>
      <c r="AZ62" s="180"/>
      <c r="BA62" s="180"/>
      <c r="BB62" s="180"/>
      <c r="BC62" s="180"/>
      <c r="BD62" s="180"/>
      <c r="BE62" s="125"/>
      <c r="BF62" s="182"/>
    </row>
    <row r="63" spans="1:58" ht="18" customHeight="1" thickBot="1">
      <c r="A63" s="544"/>
      <c r="B63" s="495" t="s">
        <v>35</v>
      </c>
      <c r="C63" s="496"/>
      <c r="D63" s="497"/>
      <c r="E63" s="22">
        <f aca="true" t="shared" si="19" ref="E63:M63">SUM(E58,E49,E36,E35,E31,E26,E20,E19,E18)</f>
        <v>36</v>
      </c>
      <c r="F63" s="22">
        <f t="shared" si="19"/>
        <v>36</v>
      </c>
      <c r="G63" s="22">
        <f t="shared" si="19"/>
        <v>36</v>
      </c>
      <c r="H63" s="22">
        <f t="shared" si="19"/>
        <v>36</v>
      </c>
      <c r="I63" s="22">
        <f t="shared" si="19"/>
        <v>36</v>
      </c>
      <c r="J63" s="22">
        <f t="shared" si="19"/>
        <v>36</v>
      </c>
      <c r="K63" s="22">
        <f t="shared" si="19"/>
        <v>36</v>
      </c>
      <c r="L63" s="22">
        <f t="shared" si="19"/>
        <v>36</v>
      </c>
      <c r="M63" s="22">
        <f t="shared" si="19"/>
        <v>36</v>
      </c>
      <c r="N63" s="22">
        <v>36</v>
      </c>
      <c r="O63" s="22">
        <v>36</v>
      </c>
      <c r="P63" s="22">
        <v>36</v>
      </c>
      <c r="Q63" s="22">
        <f>SUM(Q58,Q49,Q36,Q35,Q31,Q26,Q20,Q19,Q18)</f>
        <v>36</v>
      </c>
      <c r="R63" s="22">
        <f>SUM(R58,R49,R36,R35,R31,R26,R20,R19,R18)</f>
        <v>36</v>
      </c>
      <c r="S63" s="22">
        <v>36</v>
      </c>
      <c r="T63" s="22">
        <f>SUM(T58,T51,T49,T36,T35)</f>
        <v>34</v>
      </c>
      <c r="U63" s="22">
        <v>36</v>
      </c>
      <c r="V63" s="128">
        <f>SUM(V60,V58,V56,V55,V54,V53,V52,V51,V49,V47,V46,V44,V43,V42,V40,V39,V37,V38,V36,V35,V33,V32,V31,V26,V20,V19,V18)</f>
        <v>610</v>
      </c>
      <c r="W63" s="130"/>
      <c r="X63" s="175">
        <f>SUM(X58,X54,X44,X43,X36,X25,X22,X20,X19)</f>
        <v>36</v>
      </c>
      <c r="Y63" s="175">
        <f aca="true" t="shared" si="20" ref="Y63:AU63">SUM(Y58,Y54,Y44,Y43,Y36,Y25,Y22,Y20,Y19)</f>
        <v>36</v>
      </c>
      <c r="Z63" s="175">
        <f t="shared" si="20"/>
        <v>36</v>
      </c>
      <c r="AA63" s="175">
        <f t="shared" si="20"/>
        <v>36</v>
      </c>
      <c r="AB63" s="175">
        <f t="shared" si="20"/>
        <v>34</v>
      </c>
      <c r="AC63" s="175">
        <f t="shared" si="20"/>
        <v>32</v>
      </c>
      <c r="AD63" s="175">
        <f t="shared" si="20"/>
        <v>32</v>
      </c>
      <c r="AE63" s="175">
        <f t="shared" si="20"/>
        <v>34</v>
      </c>
      <c r="AF63" s="175">
        <f t="shared" si="20"/>
        <v>34</v>
      </c>
      <c r="AG63" s="175">
        <f t="shared" si="20"/>
        <v>32</v>
      </c>
      <c r="AH63" s="175">
        <f t="shared" si="20"/>
        <v>36</v>
      </c>
      <c r="AI63" s="175">
        <f t="shared" si="20"/>
        <v>34</v>
      </c>
      <c r="AJ63" s="175">
        <v>36</v>
      </c>
      <c r="AK63" s="175">
        <v>36</v>
      </c>
      <c r="AL63" s="175">
        <v>36</v>
      </c>
      <c r="AM63" s="175">
        <v>36</v>
      </c>
      <c r="AN63" s="175">
        <f t="shared" si="20"/>
        <v>32</v>
      </c>
      <c r="AO63" s="175">
        <v>36</v>
      </c>
      <c r="AP63" s="175">
        <v>36</v>
      </c>
      <c r="AQ63" s="175">
        <v>36</v>
      </c>
      <c r="AR63" s="175">
        <v>36</v>
      </c>
      <c r="AS63" s="175">
        <v>36</v>
      </c>
      <c r="AT63" s="175">
        <f t="shared" si="20"/>
        <v>30</v>
      </c>
      <c r="AU63" s="175">
        <f t="shared" si="20"/>
        <v>34</v>
      </c>
      <c r="AV63" s="175">
        <f>SUM(AV62,AV40)</f>
        <v>24</v>
      </c>
      <c r="AW63" s="125">
        <f>SUM(AW62,AW60,AW58,AW55,AW54,AW46,AW44,AW43,AW40,AW39,AW38,AW36,AW25,AW22,AW19,AW20)</f>
        <v>856</v>
      </c>
      <c r="AX63" s="183"/>
      <c r="AY63" s="183"/>
      <c r="AZ63" s="183"/>
      <c r="BA63" s="183"/>
      <c r="BB63" s="183"/>
      <c r="BC63" s="183"/>
      <c r="BD63" s="183"/>
      <c r="BE63" s="179"/>
      <c r="BF63" s="184"/>
    </row>
    <row r="64" spans="1:58" ht="22.5" customHeight="1" thickBot="1">
      <c r="A64" s="544"/>
      <c r="B64" s="467" t="s">
        <v>20</v>
      </c>
      <c r="C64" s="468"/>
      <c r="D64" s="469"/>
      <c r="E64" s="22"/>
      <c r="F64" s="22"/>
      <c r="G64" s="22"/>
      <c r="H64" s="22"/>
      <c r="I64" s="22"/>
      <c r="J64" s="22"/>
      <c r="K64" s="22">
        <v>2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78">
        <f>SUM(E64:U64)</f>
        <v>2</v>
      </c>
      <c r="W64" s="130"/>
      <c r="X64" s="175">
        <f>SUM(X59,X45,X37)</f>
        <v>2</v>
      </c>
      <c r="Y64" s="175">
        <f aca="true" t="shared" si="21" ref="Y64:AV64">SUM(Y59,Y45,Y37)</f>
        <v>2</v>
      </c>
      <c r="Z64" s="175">
        <f t="shared" si="21"/>
        <v>4</v>
      </c>
      <c r="AA64" s="175">
        <f t="shared" si="21"/>
        <v>2</v>
      </c>
      <c r="AB64" s="175">
        <f t="shared" si="21"/>
        <v>2</v>
      </c>
      <c r="AC64" s="175">
        <f t="shared" si="21"/>
        <v>4</v>
      </c>
      <c r="AD64" s="175">
        <f t="shared" si="21"/>
        <v>2</v>
      </c>
      <c r="AE64" s="175">
        <f t="shared" si="21"/>
        <v>4</v>
      </c>
      <c r="AF64" s="175">
        <f t="shared" si="21"/>
        <v>4</v>
      </c>
      <c r="AG64" s="175">
        <f t="shared" si="21"/>
        <v>2</v>
      </c>
      <c r="AH64" s="175">
        <f t="shared" si="21"/>
        <v>4</v>
      </c>
      <c r="AI64" s="175">
        <f t="shared" si="21"/>
        <v>0</v>
      </c>
      <c r="AJ64" s="175">
        <f t="shared" si="21"/>
        <v>0</v>
      </c>
      <c r="AK64" s="175">
        <f t="shared" si="21"/>
        <v>0</v>
      </c>
      <c r="AL64" s="175">
        <f t="shared" si="21"/>
        <v>0</v>
      </c>
      <c r="AM64" s="175">
        <f t="shared" si="21"/>
        <v>0</v>
      </c>
      <c r="AN64" s="175">
        <f t="shared" si="21"/>
        <v>6</v>
      </c>
      <c r="AO64" s="175">
        <f t="shared" si="21"/>
        <v>0</v>
      </c>
      <c r="AP64" s="175">
        <f t="shared" si="21"/>
        <v>0</v>
      </c>
      <c r="AQ64" s="175">
        <f t="shared" si="21"/>
        <v>0</v>
      </c>
      <c r="AR64" s="175">
        <f t="shared" si="21"/>
        <v>0</v>
      </c>
      <c r="AS64" s="175">
        <f t="shared" si="21"/>
        <v>0</v>
      </c>
      <c r="AT64" s="175">
        <f t="shared" si="21"/>
        <v>2</v>
      </c>
      <c r="AU64" s="175">
        <f t="shared" si="21"/>
        <v>4</v>
      </c>
      <c r="AV64" s="175">
        <f t="shared" si="21"/>
        <v>0</v>
      </c>
      <c r="AW64" s="125">
        <f>SUM(AW59,AW45,AW37)</f>
        <v>44</v>
      </c>
      <c r="AX64" s="183"/>
      <c r="AY64" s="183"/>
      <c r="AZ64" s="183"/>
      <c r="BA64" s="183"/>
      <c r="BB64" s="183"/>
      <c r="BC64" s="183"/>
      <c r="BD64" s="183"/>
      <c r="BE64" s="179"/>
      <c r="BF64" s="184"/>
    </row>
    <row r="65" spans="1:58" ht="18" customHeight="1" thickBot="1">
      <c r="A65" s="546"/>
      <c r="B65" s="484" t="s">
        <v>21</v>
      </c>
      <c r="C65" s="485"/>
      <c r="D65" s="486"/>
      <c r="E65" s="22">
        <f>SUM(E63:E64)</f>
        <v>36</v>
      </c>
      <c r="F65" s="22">
        <f aca="true" t="shared" si="22" ref="F65:U65">SUM(F63:F64)</f>
        <v>36</v>
      </c>
      <c r="G65" s="22">
        <f t="shared" si="22"/>
        <v>36</v>
      </c>
      <c r="H65" s="22">
        <f t="shared" si="22"/>
        <v>36</v>
      </c>
      <c r="I65" s="22">
        <f t="shared" si="22"/>
        <v>36</v>
      </c>
      <c r="J65" s="22">
        <f t="shared" si="22"/>
        <v>36</v>
      </c>
      <c r="K65" s="22">
        <f t="shared" si="22"/>
        <v>38</v>
      </c>
      <c r="L65" s="22">
        <f t="shared" si="22"/>
        <v>36</v>
      </c>
      <c r="M65" s="22">
        <f t="shared" si="22"/>
        <v>36</v>
      </c>
      <c r="N65" s="22">
        <f t="shared" si="22"/>
        <v>36</v>
      </c>
      <c r="O65" s="22">
        <f t="shared" si="22"/>
        <v>36</v>
      </c>
      <c r="P65" s="22">
        <f t="shared" si="22"/>
        <v>36</v>
      </c>
      <c r="Q65" s="22">
        <f t="shared" si="22"/>
        <v>36</v>
      </c>
      <c r="R65" s="22">
        <f t="shared" si="22"/>
        <v>36</v>
      </c>
      <c r="S65" s="22">
        <f t="shared" si="22"/>
        <v>36</v>
      </c>
      <c r="T65" s="22">
        <f t="shared" si="22"/>
        <v>34</v>
      </c>
      <c r="U65" s="22">
        <f t="shared" si="22"/>
        <v>36</v>
      </c>
      <c r="V65" s="128">
        <f>SUM(V63:V64)</f>
        <v>612</v>
      </c>
      <c r="W65" s="130"/>
      <c r="X65" s="174">
        <f>SUM(X63:X64)</f>
        <v>38</v>
      </c>
      <c r="Y65" s="174">
        <f aca="true" t="shared" si="23" ref="Y65:AV65">SUM(Y63:Y64)</f>
        <v>38</v>
      </c>
      <c r="Z65" s="174">
        <f t="shared" si="23"/>
        <v>40</v>
      </c>
      <c r="AA65" s="174">
        <f t="shared" si="23"/>
        <v>38</v>
      </c>
      <c r="AB65" s="174">
        <f t="shared" si="23"/>
        <v>36</v>
      </c>
      <c r="AC65" s="174">
        <f t="shared" si="23"/>
        <v>36</v>
      </c>
      <c r="AD65" s="174">
        <f t="shared" si="23"/>
        <v>34</v>
      </c>
      <c r="AE65" s="174">
        <f t="shared" si="23"/>
        <v>38</v>
      </c>
      <c r="AF65" s="174">
        <f t="shared" si="23"/>
        <v>38</v>
      </c>
      <c r="AG65" s="174">
        <f t="shared" si="23"/>
        <v>34</v>
      </c>
      <c r="AH65" s="174">
        <f t="shared" si="23"/>
        <v>40</v>
      </c>
      <c r="AI65" s="174">
        <f t="shared" si="23"/>
        <v>34</v>
      </c>
      <c r="AJ65" s="174">
        <f t="shared" si="23"/>
        <v>36</v>
      </c>
      <c r="AK65" s="174">
        <f t="shared" si="23"/>
        <v>36</v>
      </c>
      <c r="AL65" s="174">
        <f t="shared" si="23"/>
        <v>36</v>
      </c>
      <c r="AM65" s="174">
        <f t="shared" si="23"/>
        <v>36</v>
      </c>
      <c r="AN65" s="174">
        <f t="shared" si="23"/>
        <v>38</v>
      </c>
      <c r="AO65" s="174">
        <f t="shared" si="23"/>
        <v>36</v>
      </c>
      <c r="AP65" s="174">
        <f t="shared" si="23"/>
        <v>36</v>
      </c>
      <c r="AQ65" s="174">
        <f t="shared" si="23"/>
        <v>36</v>
      </c>
      <c r="AR65" s="174">
        <f t="shared" si="23"/>
        <v>36</v>
      </c>
      <c r="AS65" s="174">
        <f t="shared" si="23"/>
        <v>36</v>
      </c>
      <c r="AT65" s="174">
        <f t="shared" si="23"/>
        <v>32</v>
      </c>
      <c r="AU65" s="174">
        <f t="shared" si="23"/>
        <v>38</v>
      </c>
      <c r="AV65" s="174">
        <f t="shared" si="23"/>
        <v>24</v>
      </c>
      <c r="AW65" s="125">
        <f>SUM(AW63:AW64)</f>
        <v>900</v>
      </c>
      <c r="AX65" s="180"/>
      <c r="AY65" s="180"/>
      <c r="AZ65" s="180"/>
      <c r="BA65" s="180"/>
      <c r="BB65" s="180"/>
      <c r="BC65" s="180"/>
      <c r="BD65" s="180"/>
      <c r="BE65" s="125"/>
      <c r="BF65" s="179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</sheetData>
  <sheetProtection/>
  <mergeCells count="46">
    <mergeCell ref="C27:C28"/>
    <mergeCell ref="B27:B28"/>
    <mergeCell ref="A15:A65"/>
    <mergeCell ref="B15:B16"/>
    <mergeCell ref="C15:C16"/>
    <mergeCell ref="B63:D63"/>
    <mergeCell ref="B30:B31"/>
    <mergeCell ref="C30:C31"/>
    <mergeCell ref="C41:C42"/>
    <mergeCell ref="B64:D64"/>
    <mergeCell ref="B65:D65"/>
    <mergeCell ref="B41:B42"/>
    <mergeCell ref="AO10:AR10"/>
    <mergeCell ref="AT10:AV10"/>
    <mergeCell ref="X10:Z10"/>
    <mergeCell ref="BB10:BE10"/>
    <mergeCell ref="E11:BE11"/>
    <mergeCell ref="E13:BE13"/>
    <mergeCell ref="O10:Q10"/>
    <mergeCell ref="S10:V10"/>
    <mergeCell ref="AG10:AI10"/>
    <mergeCell ref="AK10:AM10"/>
    <mergeCell ref="A10:A14"/>
    <mergeCell ref="B10:B14"/>
    <mergeCell ref="C10:C14"/>
    <mergeCell ref="D10:D14"/>
    <mergeCell ref="F10:H10"/>
    <mergeCell ref="J10:M10"/>
    <mergeCell ref="AX10:AZ10"/>
    <mergeCell ref="X9:AD9"/>
    <mergeCell ref="AP1:AZ1"/>
    <mergeCell ref="AP4:BE4"/>
    <mergeCell ref="I5:AJ5"/>
    <mergeCell ref="A6:BF6"/>
    <mergeCell ref="B7:BD7"/>
    <mergeCell ref="C8:AN8"/>
    <mergeCell ref="AO8:BA8"/>
    <mergeCell ref="AB10:AE10"/>
    <mergeCell ref="C49:C50"/>
    <mergeCell ref="B49:B50"/>
    <mergeCell ref="C36:C37"/>
    <mergeCell ref="B36:B37"/>
    <mergeCell ref="B58:B59"/>
    <mergeCell ref="C58:C59"/>
    <mergeCell ref="C44:C45"/>
    <mergeCell ref="B44:B45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55"/>
  <sheetViews>
    <sheetView zoomScale="56" zoomScaleNormal="56" zoomScalePageLayoutView="0" workbookViewId="0" topLeftCell="A34">
      <selection activeCell="AW54" sqref="AW54"/>
    </sheetView>
  </sheetViews>
  <sheetFormatPr defaultColWidth="9.140625" defaultRowHeight="15"/>
  <cols>
    <col min="1" max="1" width="6.57421875" style="0" customWidth="1"/>
    <col min="2" max="2" width="13.57421875" style="0" customWidth="1"/>
    <col min="3" max="3" width="34.28125" style="0" customWidth="1"/>
    <col min="4" max="4" width="13.5742187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6.28125" style="0" customWidth="1"/>
    <col min="23" max="23" width="7.14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11.57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00390625" style="0" customWidth="1"/>
  </cols>
  <sheetData>
    <row r="1" spans="1:52" ht="15">
      <c r="A1" s="1"/>
      <c r="B1" s="1"/>
      <c r="C1" s="1"/>
      <c r="D1" s="1"/>
      <c r="AP1" s="445" t="s">
        <v>31</v>
      </c>
      <c r="AQ1" s="445"/>
      <c r="AR1" s="445"/>
      <c r="AS1" s="445"/>
      <c r="AT1" s="445"/>
      <c r="AU1" s="445"/>
      <c r="AV1" s="445"/>
      <c r="AW1" s="445"/>
      <c r="AX1" s="445"/>
      <c r="AY1" s="445"/>
      <c r="AZ1" s="445"/>
    </row>
    <row r="2" spans="1:56" ht="15">
      <c r="A2" s="1"/>
      <c r="B2" s="1"/>
      <c r="C2" s="1"/>
      <c r="D2" s="1"/>
      <c r="AP2" s="18" t="s">
        <v>73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3" spans="1:56" ht="18.75">
      <c r="A3" s="109"/>
      <c r="B3" s="109"/>
      <c r="C3" s="109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96" t="s">
        <v>37</v>
      </c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</row>
    <row r="4" spans="1:56" ht="18.75">
      <c r="A4" s="109"/>
      <c r="B4" s="109"/>
      <c r="C4" s="109"/>
      <c r="D4" s="109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552"/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B4" s="553"/>
      <c r="BC4" s="553"/>
      <c r="BD4" s="110"/>
    </row>
    <row r="5" spans="1:56" ht="18.75">
      <c r="A5" s="109"/>
      <c r="B5" s="109"/>
      <c r="C5" s="109"/>
      <c r="D5" s="109"/>
      <c r="E5" s="110"/>
      <c r="F5" s="110"/>
      <c r="G5" s="110"/>
      <c r="H5" s="110"/>
      <c r="I5" s="529" t="s">
        <v>32</v>
      </c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96"/>
      <c r="AL5" s="96"/>
      <c r="AM5" s="96"/>
      <c r="AN5" s="96"/>
      <c r="AO5" s="110"/>
      <c r="AP5" s="97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110"/>
    </row>
    <row r="6" spans="1:56" ht="18.75">
      <c r="A6" s="530" t="s">
        <v>36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</row>
    <row r="7" spans="1:56" ht="18.75">
      <c r="A7" s="109"/>
      <c r="B7" s="531" t="s">
        <v>276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110"/>
    </row>
    <row r="8" spans="1:56" ht="19.5" thickBot="1">
      <c r="A8" s="109"/>
      <c r="B8" s="43"/>
      <c r="C8" s="531" t="s">
        <v>253</v>
      </c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 t="s">
        <v>33</v>
      </c>
      <c r="AP8" s="531"/>
      <c r="AQ8" s="531"/>
      <c r="AR8" s="531"/>
      <c r="AS8" s="531"/>
      <c r="AT8" s="531"/>
      <c r="AU8" s="531"/>
      <c r="AV8" s="531"/>
      <c r="AW8" s="531"/>
      <c r="AX8" s="531"/>
      <c r="AY8" s="531"/>
      <c r="AZ8" s="531"/>
      <c r="BA8" s="531"/>
      <c r="BB8" s="43"/>
      <c r="BC8" s="43"/>
      <c r="BD8" s="110"/>
    </row>
    <row r="9" spans="1:56" ht="19.5" thickBot="1">
      <c r="A9" s="109"/>
      <c r="B9" s="100" t="s">
        <v>96</v>
      </c>
      <c r="C9" s="100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43"/>
      <c r="W9" s="43"/>
      <c r="X9" s="481" t="s">
        <v>107</v>
      </c>
      <c r="Y9" s="482"/>
      <c r="Z9" s="482"/>
      <c r="AA9" s="482"/>
      <c r="AB9" s="482"/>
      <c r="AC9" s="482"/>
      <c r="AD9" s="48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110"/>
    </row>
    <row r="10" spans="1:56" ht="138" customHeight="1" thickBot="1">
      <c r="A10" s="557" t="s">
        <v>0</v>
      </c>
      <c r="B10" s="557" t="s">
        <v>1</v>
      </c>
      <c r="C10" s="557" t="s">
        <v>2</v>
      </c>
      <c r="D10" s="557" t="s">
        <v>3</v>
      </c>
      <c r="E10" s="196" t="s">
        <v>171</v>
      </c>
      <c r="F10" s="554" t="s">
        <v>4</v>
      </c>
      <c r="G10" s="555"/>
      <c r="H10" s="558"/>
      <c r="I10" s="231" t="s">
        <v>159</v>
      </c>
      <c r="J10" s="554" t="s">
        <v>5</v>
      </c>
      <c r="K10" s="555"/>
      <c r="L10" s="555"/>
      <c r="M10" s="558"/>
      <c r="N10" s="231" t="s">
        <v>172</v>
      </c>
      <c r="O10" s="554" t="s">
        <v>6</v>
      </c>
      <c r="P10" s="555"/>
      <c r="Q10" s="555"/>
      <c r="R10" s="199" t="s">
        <v>173</v>
      </c>
      <c r="S10" s="554" t="s">
        <v>7</v>
      </c>
      <c r="T10" s="555"/>
      <c r="U10" s="555"/>
      <c r="V10" s="232" t="s">
        <v>174</v>
      </c>
      <c r="W10" s="101"/>
      <c r="X10" s="198" t="s">
        <v>175</v>
      </c>
      <c r="Y10" s="554" t="s">
        <v>8</v>
      </c>
      <c r="Z10" s="555"/>
      <c r="AA10" s="199" t="s">
        <v>176</v>
      </c>
      <c r="AB10" s="554" t="s">
        <v>9</v>
      </c>
      <c r="AC10" s="555"/>
      <c r="AD10" s="555"/>
      <c r="AE10" s="556"/>
      <c r="AF10" s="198" t="s">
        <v>177</v>
      </c>
      <c r="AG10" s="554" t="s">
        <v>10</v>
      </c>
      <c r="AH10" s="555"/>
      <c r="AI10" s="581"/>
      <c r="AJ10" s="197" t="s">
        <v>178</v>
      </c>
      <c r="AK10" s="555" t="s">
        <v>11</v>
      </c>
      <c r="AL10" s="555"/>
      <c r="AM10" s="558"/>
      <c r="AN10" s="196" t="s">
        <v>179</v>
      </c>
      <c r="AO10" s="554" t="s">
        <v>12</v>
      </c>
      <c r="AP10" s="555"/>
      <c r="AQ10" s="555"/>
      <c r="AR10" s="556"/>
      <c r="AS10" s="200" t="s">
        <v>180</v>
      </c>
      <c r="AT10" s="554" t="s">
        <v>13</v>
      </c>
      <c r="AU10" s="555"/>
      <c r="AV10" s="555"/>
      <c r="AW10" s="107" t="s">
        <v>181</v>
      </c>
      <c r="AX10" s="554" t="s">
        <v>14</v>
      </c>
      <c r="AY10" s="555"/>
      <c r="AZ10" s="558"/>
      <c r="BA10" s="108" t="s">
        <v>182</v>
      </c>
      <c r="BB10" s="554" t="s">
        <v>15</v>
      </c>
      <c r="BC10" s="555"/>
      <c r="BD10" s="111" t="s">
        <v>34</v>
      </c>
    </row>
    <row r="11" spans="1:56" ht="19.5" thickBot="1">
      <c r="A11" s="557"/>
      <c r="B11" s="557"/>
      <c r="C11" s="557"/>
      <c r="D11" s="557"/>
      <c r="E11" s="578" t="s">
        <v>16</v>
      </c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8"/>
      <c r="AL11" s="578"/>
      <c r="AM11" s="578"/>
      <c r="AN11" s="578"/>
      <c r="AO11" s="578"/>
      <c r="AP11" s="578"/>
      <c r="AQ11" s="578"/>
      <c r="AR11" s="578"/>
      <c r="AS11" s="578"/>
      <c r="AT11" s="578"/>
      <c r="AU11" s="578"/>
      <c r="AV11" s="578"/>
      <c r="AW11" s="578"/>
      <c r="AX11" s="578"/>
      <c r="AY11" s="578"/>
      <c r="AZ11" s="578"/>
      <c r="BA11" s="578"/>
      <c r="BB11" s="578"/>
      <c r="BC11" s="578"/>
      <c r="BD11" s="112"/>
    </row>
    <row r="12" spans="1:56" ht="21" thickBot="1">
      <c r="A12" s="557"/>
      <c r="B12" s="557"/>
      <c r="C12" s="557"/>
      <c r="D12" s="557"/>
      <c r="E12" s="102">
        <v>35</v>
      </c>
      <c r="F12" s="103">
        <v>36</v>
      </c>
      <c r="G12" s="103">
        <v>37</v>
      </c>
      <c r="H12" s="103">
        <v>38</v>
      </c>
      <c r="I12" s="103">
        <v>39</v>
      </c>
      <c r="J12" s="103">
        <v>40</v>
      </c>
      <c r="K12" s="103">
        <v>41</v>
      </c>
      <c r="L12" s="104">
        <v>42</v>
      </c>
      <c r="M12" s="104">
        <v>43</v>
      </c>
      <c r="N12" s="106">
        <v>44</v>
      </c>
      <c r="O12" s="104">
        <v>45</v>
      </c>
      <c r="P12" s="104">
        <v>46</v>
      </c>
      <c r="Q12" s="104">
        <v>47</v>
      </c>
      <c r="R12" s="104">
        <v>48</v>
      </c>
      <c r="S12" s="104">
        <v>49</v>
      </c>
      <c r="T12" s="104">
        <v>50</v>
      </c>
      <c r="U12" s="104">
        <v>51</v>
      </c>
      <c r="V12" s="104">
        <v>52</v>
      </c>
      <c r="W12" s="105">
        <v>53</v>
      </c>
      <c r="X12" s="104">
        <v>1</v>
      </c>
      <c r="Y12" s="104">
        <v>2</v>
      </c>
      <c r="Z12" s="104">
        <v>3</v>
      </c>
      <c r="AA12" s="104">
        <v>4</v>
      </c>
      <c r="AB12" s="104">
        <v>5</v>
      </c>
      <c r="AC12" s="104">
        <v>6</v>
      </c>
      <c r="AD12" s="104">
        <v>7</v>
      </c>
      <c r="AE12" s="104">
        <v>8</v>
      </c>
      <c r="AF12" s="104">
        <v>9</v>
      </c>
      <c r="AG12" s="104">
        <v>10</v>
      </c>
      <c r="AH12" s="104">
        <v>11</v>
      </c>
      <c r="AI12" s="103">
        <v>12</v>
      </c>
      <c r="AJ12" s="103">
        <v>13</v>
      </c>
      <c r="AK12" s="103">
        <v>14</v>
      </c>
      <c r="AL12" s="103">
        <v>15</v>
      </c>
      <c r="AM12" s="104">
        <v>16</v>
      </c>
      <c r="AN12" s="103">
        <v>17</v>
      </c>
      <c r="AO12" s="103">
        <v>18</v>
      </c>
      <c r="AP12" s="103">
        <v>19</v>
      </c>
      <c r="AQ12" s="103">
        <v>20</v>
      </c>
      <c r="AR12" s="103">
        <v>21</v>
      </c>
      <c r="AS12" s="103">
        <v>22</v>
      </c>
      <c r="AT12" s="103">
        <v>23</v>
      </c>
      <c r="AU12" s="103">
        <v>24</v>
      </c>
      <c r="AV12" s="103">
        <v>25</v>
      </c>
      <c r="AW12" s="103">
        <v>26</v>
      </c>
      <c r="AX12" s="103">
        <v>27</v>
      </c>
      <c r="AY12" s="103">
        <v>28</v>
      </c>
      <c r="AZ12" s="106">
        <v>29</v>
      </c>
      <c r="BA12" s="103">
        <v>30</v>
      </c>
      <c r="BB12" s="103">
        <v>31</v>
      </c>
      <c r="BC12" s="103">
        <v>32</v>
      </c>
      <c r="BD12" s="113"/>
    </row>
    <row r="13" spans="1:56" ht="19.5" thickBot="1">
      <c r="A13" s="557"/>
      <c r="B13" s="557"/>
      <c r="C13" s="557"/>
      <c r="D13" s="557"/>
      <c r="E13" s="579" t="s">
        <v>17</v>
      </c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80"/>
      <c r="V13" s="580"/>
      <c r="W13" s="580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113"/>
    </row>
    <row r="14" spans="1:56" ht="21" thickBot="1">
      <c r="A14" s="557"/>
      <c r="B14" s="557"/>
      <c r="C14" s="557"/>
      <c r="D14" s="567"/>
      <c r="E14" s="408">
        <v>1</v>
      </c>
      <c r="F14" s="408">
        <v>2</v>
      </c>
      <c r="G14" s="408">
        <v>3</v>
      </c>
      <c r="H14" s="408">
        <v>4</v>
      </c>
      <c r="I14" s="408">
        <v>5</v>
      </c>
      <c r="J14" s="408">
        <v>6</v>
      </c>
      <c r="K14" s="408">
        <v>7</v>
      </c>
      <c r="L14" s="408">
        <v>8</v>
      </c>
      <c r="M14" s="409">
        <v>9</v>
      </c>
      <c r="N14" s="409">
        <v>10</v>
      </c>
      <c r="O14" s="409">
        <v>11</v>
      </c>
      <c r="P14" s="409">
        <v>12</v>
      </c>
      <c r="Q14" s="410">
        <v>13</v>
      </c>
      <c r="R14" s="410">
        <v>14</v>
      </c>
      <c r="S14" s="410">
        <v>15</v>
      </c>
      <c r="T14" s="410">
        <v>16</v>
      </c>
      <c r="U14" s="186">
        <v>17</v>
      </c>
      <c r="V14" s="186">
        <v>18</v>
      </c>
      <c r="W14" s="432">
        <v>19</v>
      </c>
      <c r="X14" s="410">
        <v>20</v>
      </c>
      <c r="Y14" s="410">
        <v>21</v>
      </c>
      <c r="Z14" s="410">
        <v>22</v>
      </c>
      <c r="AA14" s="410">
        <v>23</v>
      </c>
      <c r="AB14" s="409">
        <v>24</v>
      </c>
      <c r="AC14" s="409">
        <v>25</v>
      </c>
      <c r="AD14" s="409">
        <v>26</v>
      </c>
      <c r="AE14" s="409">
        <v>27</v>
      </c>
      <c r="AF14" s="434">
        <v>28</v>
      </c>
      <c r="AG14" s="409">
        <v>29</v>
      </c>
      <c r="AH14" s="409">
        <v>30</v>
      </c>
      <c r="AI14" s="409">
        <v>31</v>
      </c>
      <c r="AJ14" s="409">
        <v>32</v>
      </c>
      <c r="AK14" s="409">
        <v>33</v>
      </c>
      <c r="AL14" s="409">
        <v>34</v>
      </c>
      <c r="AM14" s="409">
        <v>35</v>
      </c>
      <c r="AN14" s="409">
        <v>36</v>
      </c>
      <c r="AO14" s="409">
        <v>37</v>
      </c>
      <c r="AP14" s="409">
        <v>38</v>
      </c>
      <c r="AQ14" s="409">
        <v>39</v>
      </c>
      <c r="AR14" s="409">
        <v>40</v>
      </c>
      <c r="AS14" s="409">
        <v>41</v>
      </c>
      <c r="AT14" s="409">
        <v>42</v>
      </c>
      <c r="AU14" s="409">
        <v>43</v>
      </c>
      <c r="AV14" s="408">
        <v>44</v>
      </c>
      <c r="AW14" s="408">
        <v>45</v>
      </c>
      <c r="AX14" s="408">
        <v>46</v>
      </c>
      <c r="AY14" s="408">
        <v>47</v>
      </c>
      <c r="AZ14" s="408">
        <v>48</v>
      </c>
      <c r="BA14" s="408">
        <v>49</v>
      </c>
      <c r="BB14" s="408">
        <v>50</v>
      </c>
      <c r="BC14" s="408">
        <v>51</v>
      </c>
      <c r="BD14" s="433"/>
    </row>
    <row r="15" spans="1:56" ht="19.5" thickBot="1">
      <c r="A15" s="570" t="s">
        <v>85</v>
      </c>
      <c r="B15" s="574" t="s">
        <v>47</v>
      </c>
      <c r="C15" s="576" t="s">
        <v>48</v>
      </c>
      <c r="D15" s="378" t="s">
        <v>18</v>
      </c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192">
        <f>SUM(V17,V24,V31)</f>
        <v>581</v>
      </c>
      <c r="W15" s="192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2"/>
      <c r="AU15" s="422"/>
      <c r="AV15" s="436">
        <f>SUM(AV17,AV24,AV31)</f>
        <v>620</v>
      </c>
      <c r="AW15" s="192"/>
      <c r="AX15" s="207"/>
      <c r="AY15" s="207"/>
      <c r="AZ15" s="207"/>
      <c r="BA15" s="207"/>
      <c r="BB15" s="207"/>
      <c r="BC15" s="207"/>
      <c r="BD15" s="208"/>
    </row>
    <row r="16" spans="1:56" ht="21.75" customHeight="1" thickBot="1">
      <c r="A16" s="571"/>
      <c r="B16" s="575"/>
      <c r="C16" s="577"/>
      <c r="D16" s="378" t="s">
        <v>19</v>
      </c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192">
        <f>SUM(V18,V25,V32)</f>
        <v>22</v>
      </c>
      <c r="W16" s="192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2"/>
      <c r="AU16" s="422"/>
      <c r="AV16" s="436">
        <f>SUM(AV18,AV25,AV32,AV39)</f>
        <v>28</v>
      </c>
      <c r="AW16" s="192"/>
      <c r="AX16" s="207"/>
      <c r="AY16" s="207"/>
      <c r="AZ16" s="207"/>
      <c r="BA16" s="207"/>
      <c r="BB16" s="207"/>
      <c r="BC16" s="207"/>
      <c r="BD16" s="208"/>
    </row>
    <row r="17" spans="1:56" ht="19.5" thickBot="1">
      <c r="A17" s="571"/>
      <c r="B17" s="582" t="s">
        <v>62</v>
      </c>
      <c r="C17" s="559" t="s">
        <v>55</v>
      </c>
      <c r="D17" s="379" t="s">
        <v>18</v>
      </c>
      <c r="E17" s="425">
        <f>SUM(E19,E21,E23)</f>
        <v>6</v>
      </c>
      <c r="F17" s="425">
        <f aca="true" t="shared" si="0" ref="F17:U17">SUM(F19,F21,F23)</f>
        <v>12</v>
      </c>
      <c r="G17" s="425">
        <f t="shared" si="0"/>
        <v>6</v>
      </c>
      <c r="H17" s="425">
        <f t="shared" si="0"/>
        <v>12</v>
      </c>
      <c r="I17" s="425">
        <f t="shared" si="0"/>
        <v>6</v>
      </c>
      <c r="J17" s="425">
        <f t="shared" si="0"/>
        <v>12</v>
      </c>
      <c r="K17" s="425">
        <f t="shared" si="0"/>
        <v>6</v>
      </c>
      <c r="L17" s="425">
        <f t="shared" si="0"/>
        <v>0</v>
      </c>
      <c r="M17" s="425">
        <f t="shared" si="0"/>
        <v>0</v>
      </c>
      <c r="N17" s="425">
        <f t="shared" si="0"/>
        <v>10</v>
      </c>
      <c r="O17" s="425">
        <f t="shared" si="0"/>
        <v>6</v>
      </c>
      <c r="P17" s="425">
        <f t="shared" si="0"/>
        <v>0</v>
      </c>
      <c r="Q17" s="425">
        <f t="shared" si="0"/>
        <v>0</v>
      </c>
      <c r="R17" s="425">
        <f t="shared" si="0"/>
        <v>0</v>
      </c>
      <c r="S17" s="425">
        <f t="shared" si="0"/>
        <v>10</v>
      </c>
      <c r="T17" s="425">
        <f t="shared" si="0"/>
        <v>6</v>
      </c>
      <c r="U17" s="425">
        <f t="shared" si="0"/>
        <v>0</v>
      </c>
      <c r="V17" s="425">
        <f>SUM(V19,V21,V23)</f>
        <v>92</v>
      </c>
      <c r="W17" s="425"/>
      <c r="X17" s="223">
        <f>SUM(X19,X21)</f>
        <v>6</v>
      </c>
      <c r="Y17" s="223">
        <f aca="true" t="shared" si="1" ref="Y17:AU17">SUM(Y19,Y21)</f>
        <v>6</v>
      </c>
      <c r="Z17" s="223">
        <f t="shared" si="1"/>
        <v>4</v>
      </c>
      <c r="AA17" s="223">
        <f t="shared" si="1"/>
        <v>4</v>
      </c>
      <c r="AB17" s="223">
        <f t="shared" si="1"/>
        <v>4</v>
      </c>
      <c r="AC17" s="223">
        <f t="shared" si="1"/>
        <v>4</v>
      </c>
      <c r="AD17" s="223">
        <f t="shared" si="1"/>
        <v>4</v>
      </c>
      <c r="AE17" s="223">
        <f t="shared" si="1"/>
        <v>0</v>
      </c>
      <c r="AF17" s="223">
        <f t="shared" si="1"/>
        <v>0</v>
      </c>
      <c r="AG17" s="223">
        <f t="shared" si="1"/>
        <v>0</v>
      </c>
      <c r="AH17" s="223">
        <f t="shared" si="1"/>
        <v>0</v>
      </c>
      <c r="AI17" s="223">
        <f t="shared" si="1"/>
        <v>0</v>
      </c>
      <c r="AJ17" s="223">
        <f t="shared" si="1"/>
        <v>0</v>
      </c>
      <c r="AK17" s="223">
        <f t="shared" si="1"/>
        <v>0</v>
      </c>
      <c r="AL17" s="223">
        <f t="shared" si="1"/>
        <v>0</v>
      </c>
      <c r="AM17" s="223">
        <f t="shared" si="1"/>
        <v>0</v>
      </c>
      <c r="AN17" s="223">
        <f t="shared" si="1"/>
        <v>0</v>
      </c>
      <c r="AO17" s="223">
        <f t="shared" si="1"/>
        <v>0</v>
      </c>
      <c r="AP17" s="223">
        <f t="shared" si="1"/>
        <v>0</v>
      </c>
      <c r="AQ17" s="223">
        <f t="shared" si="1"/>
        <v>0</v>
      </c>
      <c r="AR17" s="223">
        <f t="shared" si="1"/>
        <v>0</v>
      </c>
      <c r="AS17" s="223">
        <f t="shared" si="1"/>
        <v>0</v>
      </c>
      <c r="AT17" s="223">
        <f t="shared" si="1"/>
        <v>0</v>
      </c>
      <c r="AU17" s="223">
        <f t="shared" si="1"/>
        <v>0</v>
      </c>
      <c r="AV17" s="223">
        <f>SUM(X17:AU17)</f>
        <v>32</v>
      </c>
      <c r="AW17" s="192"/>
      <c r="AX17" s="207"/>
      <c r="AY17" s="207"/>
      <c r="AZ17" s="207"/>
      <c r="BA17" s="207"/>
      <c r="BB17" s="207"/>
      <c r="BC17" s="207"/>
      <c r="BD17" s="208"/>
    </row>
    <row r="18" spans="1:56" ht="19.5" customHeight="1" thickBot="1">
      <c r="A18" s="571"/>
      <c r="B18" s="583"/>
      <c r="C18" s="560"/>
      <c r="D18" s="379" t="s">
        <v>19</v>
      </c>
      <c r="E18" s="425">
        <f>SUM(E20,E22)</f>
        <v>0</v>
      </c>
      <c r="F18" s="425">
        <f aca="true" t="shared" si="2" ref="F18:U18">SUM(F20,F22)</f>
        <v>0</v>
      </c>
      <c r="G18" s="425">
        <f t="shared" si="2"/>
        <v>0</v>
      </c>
      <c r="H18" s="425">
        <f t="shared" si="2"/>
        <v>0</v>
      </c>
      <c r="I18" s="425">
        <f t="shared" si="2"/>
        <v>0</v>
      </c>
      <c r="J18" s="425">
        <f t="shared" si="2"/>
        <v>0</v>
      </c>
      <c r="K18" s="425">
        <f t="shared" si="2"/>
        <v>4</v>
      </c>
      <c r="L18" s="425">
        <f t="shared" si="2"/>
        <v>0</v>
      </c>
      <c r="M18" s="425">
        <f t="shared" si="2"/>
        <v>0</v>
      </c>
      <c r="N18" s="425">
        <f t="shared" si="2"/>
        <v>0</v>
      </c>
      <c r="O18" s="425">
        <f t="shared" si="2"/>
        <v>0</v>
      </c>
      <c r="P18" s="425">
        <f t="shared" si="2"/>
        <v>0</v>
      </c>
      <c r="Q18" s="425">
        <f t="shared" si="2"/>
        <v>0</v>
      </c>
      <c r="R18" s="425">
        <f t="shared" si="2"/>
        <v>0</v>
      </c>
      <c r="S18" s="425">
        <f t="shared" si="2"/>
        <v>0</v>
      </c>
      <c r="T18" s="425">
        <f t="shared" si="2"/>
        <v>0</v>
      </c>
      <c r="U18" s="425">
        <f t="shared" si="2"/>
        <v>0</v>
      </c>
      <c r="V18" s="201">
        <f>SUM(V20,V22)</f>
        <v>4</v>
      </c>
      <c r="W18" s="201"/>
      <c r="X18" s="223">
        <f>SUM(X20,X22)</f>
        <v>0</v>
      </c>
      <c r="Y18" s="223">
        <f aca="true" t="shared" si="3" ref="Y18:AU18">SUM(Y20,Y22)</f>
        <v>0</v>
      </c>
      <c r="Z18" s="223">
        <f t="shared" si="3"/>
        <v>0</v>
      </c>
      <c r="AA18" s="223">
        <f t="shared" si="3"/>
        <v>0</v>
      </c>
      <c r="AB18" s="223">
        <f t="shared" si="3"/>
        <v>0</v>
      </c>
      <c r="AC18" s="223">
        <f t="shared" si="3"/>
        <v>4</v>
      </c>
      <c r="AD18" s="223">
        <f t="shared" si="3"/>
        <v>0</v>
      </c>
      <c r="AE18" s="223">
        <f t="shared" si="3"/>
        <v>0</v>
      </c>
      <c r="AF18" s="223">
        <f t="shared" si="3"/>
        <v>0</v>
      </c>
      <c r="AG18" s="223">
        <f t="shared" si="3"/>
        <v>0</v>
      </c>
      <c r="AH18" s="223">
        <f t="shared" si="3"/>
        <v>0</v>
      </c>
      <c r="AI18" s="223">
        <f t="shared" si="3"/>
        <v>0</v>
      </c>
      <c r="AJ18" s="223">
        <f t="shared" si="3"/>
        <v>0</v>
      </c>
      <c r="AK18" s="223">
        <f t="shared" si="3"/>
        <v>0</v>
      </c>
      <c r="AL18" s="223">
        <f t="shared" si="3"/>
        <v>0</v>
      </c>
      <c r="AM18" s="223">
        <f t="shared" si="3"/>
        <v>0</v>
      </c>
      <c r="AN18" s="223">
        <f t="shared" si="3"/>
        <v>0</v>
      </c>
      <c r="AO18" s="223">
        <f t="shared" si="3"/>
        <v>0</v>
      </c>
      <c r="AP18" s="223">
        <f t="shared" si="3"/>
        <v>0</v>
      </c>
      <c r="AQ18" s="223">
        <f t="shared" si="3"/>
        <v>0</v>
      </c>
      <c r="AR18" s="223">
        <f t="shared" si="3"/>
        <v>0</v>
      </c>
      <c r="AS18" s="223">
        <f t="shared" si="3"/>
        <v>0</v>
      </c>
      <c r="AT18" s="223">
        <f t="shared" si="3"/>
        <v>0</v>
      </c>
      <c r="AU18" s="223">
        <f t="shared" si="3"/>
        <v>0</v>
      </c>
      <c r="AV18" s="223">
        <f>SUM(X18:AU18)</f>
        <v>4</v>
      </c>
      <c r="AW18" s="192"/>
      <c r="AX18" s="207"/>
      <c r="AY18" s="207"/>
      <c r="AZ18" s="207"/>
      <c r="BA18" s="207"/>
      <c r="BB18" s="207"/>
      <c r="BC18" s="207"/>
      <c r="BD18" s="208"/>
    </row>
    <row r="19" spans="1:56" ht="19.5" thickBot="1">
      <c r="A19" s="571"/>
      <c r="B19" s="561" t="s">
        <v>72</v>
      </c>
      <c r="C19" s="561" t="s">
        <v>190</v>
      </c>
      <c r="D19" s="381" t="s">
        <v>18</v>
      </c>
      <c r="E19" s="188">
        <v>2</v>
      </c>
      <c r="F19" s="188">
        <v>4</v>
      </c>
      <c r="G19" s="188">
        <v>2</v>
      </c>
      <c r="H19" s="188">
        <v>4</v>
      </c>
      <c r="I19" s="188">
        <v>2</v>
      </c>
      <c r="J19" s="188">
        <v>4</v>
      </c>
      <c r="K19" s="188">
        <v>2</v>
      </c>
      <c r="L19" s="412"/>
      <c r="M19" s="412"/>
      <c r="N19" s="188">
        <v>4</v>
      </c>
      <c r="O19" s="188">
        <v>2</v>
      </c>
      <c r="P19" s="412"/>
      <c r="Q19" s="412"/>
      <c r="R19" s="412"/>
      <c r="S19" s="202">
        <v>2</v>
      </c>
      <c r="T19" s="202">
        <v>2</v>
      </c>
      <c r="U19" s="423"/>
      <c r="V19" s="194">
        <f>SUM(E19:T19)</f>
        <v>30</v>
      </c>
      <c r="W19" s="193"/>
      <c r="X19" s="187">
        <v>2</v>
      </c>
      <c r="Y19" s="187">
        <v>4</v>
      </c>
      <c r="Z19" s="187">
        <v>2</v>
      </c>
      <c r="AA19" s="189">
        <v>2</v>
      </c>
      <c r="AB19" s="189">
        <v>2</v>
      </c>
      <c r="AC19" s="189">
        <v>2</v>
      </c>
      <c r="AD19" s="189">
        <v>2</v>
      </c>
      <c r="AE19" s="412"/>
      <c r="AF19" s="412"/>
      <c r="AG19" s="412"/>
      <c r="AH19" s="412"/>
      <c r="AI19" s="412"/>
      <c r="AJ19" s="189"/>
      <c r="AK19" s="435"/>
      <c r="AL19" s="412"/>
      <c r="AM19" s="412"/>
      <c r="AN19" s="412"/>
      <c r="AO19" s="412"/>
      <c r="AP19" s="216"/>
      <c r="AQ19" s="216"/>
      <c r="AR19" s="216"/>
      <c r="AS19" s="216"/>
      <c r="AT19" s="437"/>
      <c r="AU19" s="437"/>
      <c r="AV19" s="436">
        <f>SUM(X19:AU19)</f>
        <v>16</v>
      </c>
      <c r="AW19" s="192"/>
      <c r="AX19" s="207"/>
      <c r="AY19" s="207"/>
      <c r="AZ19" s="207"/>
      <c r="BA19" s="207"/>
      <c r="BB19" s="207"/>
      <c r="BC19" s="207"/>
      <c r="BD19" s="208"/>
    </row>
    <row r="20" spans="1:56" ht="19.5" thickBot="1">
      <c r="A20" s="571"/>
      <c r="B20" s="562"/>
      <c r="C20" s="562"/>
      <c r="D20" s="381" t="s">
        <v>19</v>
      </c>
      <c r="E20" s="188"/>
      <c r="F20" s="188"/>
      <c r="G20" s="188"/>
      <c r="H20" s="188"/>
      <c r="I20" s="188"/>
      <c r="J20" s="188"/>
      <c r="K20" s="188">
        <v>2</v>
      </c>
      <c r="L20" s="412"/>
      <c r="M20" s="412"/>
      <c r="N20" s="188"/>
      <c r="O20" s="188"/>
      <c r="P20" s="412"/>
      <c r="Q20" s="412"/>
      <c r="R20" s="412"/>
      <c r="S20" s="202"/>
      <c r="T20" s="202"/>
      <c r="U20" s="423"/>
      <c r="V20" s="194">
        <f aca="true" t="shared" si="4" ref="V20:V52">SUM(E20:T20)</f>
        <v>2</v>
      </c>
      <c r="W20" s="193"/>
      <c r="X20" s="187"/>
      <c r="Y20" s="187"/>
      <c r="Z20" s="187"/>
      <c r="AA20" s="190"/>
      <c r="AB20" s="190"/>
      <c r="AC20" s="190">
        <v>2</v>
      </c>
      <c r="AD20" s="190"/>
      <c r="AE20" s="412"/>
      <c r="AF20" s="412"/>
      <c r="AG20" s="412"/>
      <c r="AH20" s="412"/>
      <c r="AI20" s="412"/>
      <c r="AJ20" s="190"/>
      <c r="AK20" s="435"/>
      <c r="AL20" s="412"/>
      <c r="AM20" s="412"/>
      <c r="AN20" s="412"/>
      <c r="AO20" s="412"/>
      <c r="AP20" s="216"/>
      <c r="AQ20" s="216"/>
      <c r="AR20" s="216"/>
      <c r="AS20" s="216"/>
      <c r="AT20" s="438"/>
      <c r="AU20" s="438"/>
      <c r="AV20" s="436">
        <f aca="true" t="shared" si="5" ref="AV20:AV52">SUM(X20:AU20)</f>
        <v>2</v>
      </c>
      <c r="AW20" s="192"/>
      <c r="AX20" s="207"/>
      <c r="AY20" s="207"/>
      <c r="AZ20" s="207"/>
      <c r="BA20" s="207"/>
      <c r="BB20" s="207"/>
      <c r="BC20" s="207"/>
      <c r="BD20" s="208"/>
    </row>
    <row r="21" spans="1:56" ht="19.5" thickBot="1">
      <c r="A21" s="571"/>
      <c r="B21" s="563" t="s">
        <v>59</v>
      </c>
      <c r="C21" s="565" t="s">
        <v>27</v>
      </c>
      <c r="D21" s="381" t="s">
        <v>18</v>
      </c>
      <c r="E21" s="188">
        <v>2</v>
      </c>
      <c r="F21" s="188">
        <v>4</v>
      </c>
      <c r="G21" s="188">
        <v>2</v>
      </c>
      <c r="H21" s="188">
        <v>4</v>
      </c>
      <c r="I21" s="188">
        <v>2</v>
      </c>
      <c r="J21" s="188">
        <v>4</v>
      </c>
      <c r="K21" s="188">
        <v>2</v>
      </c>
      <c r="L21" s="412"/>
      <c r="M21" s="412"/>
      <c r="N21" s="188">
        <v>2</v>
      </c>
      <c r="O21" s="188">
        <v>2</v>
      </c>
      <c r="P21" s="412"/>
      <c r="Q21" s="412"/>
      <c r="R21" s="412"/>
      <c r="S21" s="202">
        <v>4</v>
      </c>
      <c r="T21" s="202">
        <v>2</v>
      </c>
      <c r="U21" s="423"/>
      <c r="V21" s="194">
        <f t="shared" si="4"/>
        <v>30</v>
      </c>
      <c r="W21" s="193"/>
      <c r="X21" s="187">
        <v>4</v>
      </c>
      <c r="Y21" s="187">
        <v>2</v>
      </c>
      <c r="Z21" s="187">
        <v>2</v>
      </c>
      <c r="AA21" s="190">
        <v>2</v>
      </c>
      <c r="AB21" s="190">
        <v>2</v>
      </c>
      <c r="AC21" s="190">
        <v>2</v>
      </c>
      <c r="AD21" s="190">
        <v>2</v>
      </c>
      <c r="AE21" s="412"/>
      <c r="AF21" s="412"/>
      <c r="AG21" s="412"/>
      <c r="AH21" s="412"/>
      <c r="AI21" s="412"/>
      <c r="AJ21" s="190"/>
      <c r="AK21" s="435"/>
      <c r="AL21" s="412"/>
      <c r="AM21" s="412"/>
      <c r="AN21" s="412"/>
      <c r="AO21" s="412"/>
      <c r="AP21" s="216"/>
      <c r="AQ21" s="216"/>
      <c r="AR21" s="216"/>
      <c r="AS21" s="216"/>
      <c r="AT21" s="438"/>
      <c r="AU21" s="438"/>
      <c r="AV21" s="436">
        <f t="shared" si="5"/>
        <v>16</v>
      </c>
      <c r="AW21" s="192"/>
      <c r="AX21" s="207"/>
      <c r="AY21" s="207"/>
      <c r="AZ21" s="207"/>
      <c r="BA21" s="207"/>
      <c r="BB21" s="207"/>
      <c r="BC21" s="207"/>
      <c r="BD21" s="208"/>
    </row>
    <row r="22" spans="1:56" ht="19.5" thickBot="1">
      <c r="A22" s="571"/>
      <c r="B22" s="564"/>
      <c r="C22" s="566"/>
      <c r="D22" s="380" t="s">
        <v>19</v>
      </c>
      <c r="E22" s="188"/>
      <c r="F22" s="188"/>
      <c r="G22" s="188"/>
      <c r="H22" s="188"/>
      <c r="I22" s="188"/>
      <c r="J22" s="188"/>
      <c r="K22" s="188">
        <v>2</v>
      </c>
      <c r="L22" s="412"/>
      <c r="M22" s="412"/>
      <c r="N22" s="188"/>
      <c r="O22" s="188"/>
      <c r="P22" s="412"/>
      <c r="Q22" s="412"/>
      <c r="R22" s="412"/>
      <c r="S22" s="202"/>
      <c r="T22" s="202"/>
      <c r="U22" s="423"/>
      <c r="V22" s="194">
        <f t="shared" si="4"/>
        <v>2</v>
      </c>
      <c r="W22" s="193"/>
      <c r="X22" s="187"/>
      <c r="Y22" s="187"/>
      <c r="Z22" s="187"/>
      <c r="AA22" s="190"/>
      <c r="AB22" s="190"/>
      <c r="AC22" s="190">
        <v>2</v>
      </c>
      <c r="AD22" s="190"/>
      <c r="AE22" s="412"/>
      <c r="AF22" s="412"/>
      <c r="AG22" s="412"/>
      <c r="AH22" s="412"/>
      <c r="AI22" s="412"/>
      <c r="AJ22" s="190"/>
      <c r="AK22" s="435"/>
      <c r="AL22" s="412"/>
      <c r="AM22" s="412"/>
      <c r="AN22" s="412"/>
      <c r="AO22" s="412"/>
      <c r="AP22" s="216"/>
      <c r="AQ22" s="216"/>
      <c r="AR22" s="216"/>
      <c r="AS22" s="216"/>
      <c r="AT22" s="438"/>
      <c r="AU22" s="438"/>
      <c r="AV22" s="436">
        <f t="shared" si="5"/>
        <v>2</v>
      </c>
      <c r="AW22" s="192"/>
      <c r="AX22" s="207"/>
      <c r="AY22" s="207"/>
      <c r="AZ22" s="207"/>
      <c r="BA22" s="207"/>
      <c r="BB22" s="207"/>
      <c r="BC22" s="207"/>
      <c r="BD22" s="208"/>
    </row>
    <row r="23" spans="1:56" ht="19.5" thickBot="1">
      <c r="A23" s="572"/>
      <c r="B23" s="413" t="s">
        <v>61</v>
      </c>
      <c r="C23" s="413" t="s">
        <v>254</v>
      </c>
      <c r="D23" s="399" t="s">
        <v>18</v>
      </c>
      <c r="E23" s="188">
        <v>2</v>
      </c>
      <c r="F23" s="188">
        <v>4</v>
      </c>
      <c r="G23" s="188">
        <v>2</v>
      </c>
      <c r="H23" s="188">
        <v>4</v>
      </c>
      <c r="I23" s="188">
        <v>2</v>
      </c>
      <c r="J23" s="188">
        <v>4</v>
      </c>
      <c r="K23" s="188">
        <v>2</v>
      </c>
      <c r="L23" s="412"/>
      <c r="M23" s="412"/>
      <c r="N23" s="188">
        <v>4</v>
      </c>
      <c r="O23" s="188">
        <v>2</v>
      </c>
      <c r="P23" s="412"/>
      <c r="Q23" s="412"/>
      <c r="R23" s="412"/>
      <c r="S23" s="202">
        <v>4</v>
      </c>
      <c r="T23" s="202">
        <v>2</v>
      </c>
      <c r="U23" s="423"/>
      <c r="V23" s="194">
        <f t="shared" si="4"/>
        <v>32</v>
      </c>
      <c r="W23" s="193"/>
      <c r="X23" s="187"/>
      <c r="Y23" s="187"/>
      <c r="Z23" s="187"/>
      <c r="AA23" s="190"/>
      <c r="AB23" s="190"/>
      <c r="AC23" s="190"/>
      <c r="AD23" s="190"/>
      <c r="AE23" s="412"/>
      <c r="AF23" s="412"/>
      <c r="AG23" s="412"/>
      <c r="AH23" s="412"/>
      <c r="AI23" s="412"/>
      <c r="AJ23" s="190"/>
      <c r="AK23" s="435"/>
      <c r="AL23" s="412"/>
      <c r="AM23" s="412"/>
      <c r="AN23" s="412"/>
      <c r="AO23" s="412"/>
      <c r="AP23" s="216"/>
      <c r="AQ23" s="216"/>
      <c r="AR23" s="216"/>
      <c r="AS23" s="216"/>
      <c r="AT23" s="438"/>
      <c r="AU23" s="438"/>
      <c r="AV23" s="436">
        <f t="shared" si="5"/>
        <v>0</v>
      </c>
      <c r="AW23" s="192"/>
      <c r="AX23" s="207"/>
      <c r="AY23" s="207"/>
      <c r="AZ23" s="207"/>
      <c r="BA23" s="207"/>
      <c r="BB23" s="207"/>
      <c r="BC23" s="207"/>
      <c r="BD23" s="208"/>
    </row>
    <row r="24" spans="1:56" ht="19.5" thickBot="1">
      <c r="A24" s="571"/>
      <c r="B24" s="591" t="s">
        <v>68</v>
      </c>
      <c r="C24" s="603" t="s">
        <v>191</v>
      </c>
      <c r="D24" s="398" t="s">
        <v>18</v>
      </c>
      <c r="E24" s="201">
        <f>SUM(E26,E28)</f>
        <v>16</v>
      </c>
      <c r="F24" s="201">
        <f aca="true" t="shared" si="6" ref="F24:U24">SUM(F26,F28)</f>
        <v>14</v>
      </c>
      <c r="G24" s="201">
        <f t="shared" si="6"/>
        <v>16</v>
      </c>
      <c r="H24" s="201">
        <f t="shared" si="6"/>
        <v>14</v>
      </c>
      <c r="I24" s="201">
        <f t="shared" si="6"/>
        <v>16</v>
      </c>
      <c r="J24" s="201">
        <f t="shared" si="6"/>
        <v>14</v>
      </c>
      <c r="K24" s="201">
        <f t="shared" si="6"/>
        <v>16</v>
      </c>
      <c r="L24" s="201">
        <f t="shared" si="6"/>
        <v>0</v>
      </c>
      <c r="M24" s="201">
        <f t="shared" si="6"/>
        <v>0</v>
      </c>
      <c r="N24" s="201">
        <f t="shared" si="6"/>
        <v>14</v>
      </c>
      <c r="O24" s="201">
        <f t="shared" si="6"/>
        <v>16</v>
      </c>
      <c r="P24" s="201">
        <f t="shared" si="6"/>
        <v>0</v>
      </c>
      <c r="Q24" s="201">
        <f t="shared" si="6"/>
        <v>0</v>
      </c>
      <c r="R24" s="201">
        <f t="shared" si="6"/>
        <v>0</v>
      </c>
      <c r="S24" s="201">
        <f>SUM(S26,S28)</f>
        <v>10</v>
      </c>
      <c r="T24" s="201">
        <f>SUM(T28,T26)</f>
        <v>10</v>
      </c>
      <c r="U24" s="201">
        <f t="shared" si="6"/>
        <v>9</v>
      </c>
      <c r="V24" s="201">
        <f>SUM(E24:T24)</f>
        <v>156</v>
      </c>
      <c r="W24" s="201"/>
      <c r="X24" s="224">
        <f>SUM(X29)</f>
        <v>6</v>
      </c>
      <c r="Y24" s="224">
        <f aca="true" t="shared" si="7" ref="Y24:AV24">SUM(Y29)</f>
        <v>8</v>
      </c>
      <c r="Z24" s="224">
        <f t="shared" si="7"/>
        <v>6</v>
      </c>
      <c r="AA24" s="224">
        <f t="shared" si="7"/>
        <v>10</v>
      </c>
      <c r="AB24" s="224">
        <f t="shared" si="7"/>
        <v>6</v>
      </c>
      <c r="AC24" s="224">
        <f t="shared" si="7"/>
        <v>8</v>
      </c>
      <c r="AD24" s="224">
        <f t="shared" si="7"/>
        <v>8</v>
      </c>
      <c r="AE24" s="224">
        <f t="shared" si="7"/>
        <v>0</v>
      </c>
      <c r="AF24" s="224">
        <f t="shared" si="7"/>
        <v>0</v>
      </c>
      <c r="AG24" s="224">
        <f t="shared" si="7"/>
        <v>0</v>
      </c>
      <c r="AH24" s="224">
        <f t="shared" si="7"/>
        <v>0</v>
      </c>
      <c r="AI24" s="224">
        <f t="shared" si="7"/>
        <v>0</v>
      </c>
      <c r="AJ24" s="224">
        <f t="shared" si="7"/>
        <v>2</v>
      </c>
      <c r="AK24" s="224">
        <f t="shared" si="7"/>
        <v>0</v>
      </c>
      <c r="AL24" s="224">
        <f t="shared" si="7"/>
        <v>0</v>
      </c>
      <c r="AM24" s="224">
        <f t="shared" si="7"/>
        <v>0</v>
      </c>
      <c r="AN24" s="224">
        <f t="shared" si="7"/>
        <v>0</v>
      </c>
      <c r="AO24" s="224">
        <f t="shared" si="7"/>
        <v>0</v>
      </c>
      <c r="AP24" s="224">
        <f t="shared" si="7"/>
        <v>0</v>
      </c>
      <c r="AQ24" s="224">
        <f t="shared" si="7"/>
        <v>0</v>
      </c>
      <c r="AR24" s="224">
        <f t="shared" si="7"/>
        <v>0</v>
      </c>
      <c r="AS24" s="224">
        <f t="shared" si="7"/>
        <v>0</v>
      </c>
      <c r="AT24" s="224">
        <f t="shared" si="7"/>
        <v>0</v>
      </c>
      <c r="AU24" s="224">
        <f t="shared" si="7"/>
        <v>0</v>
      </c>
      <c r="AV24" s="224">
        <f t="shared" si="7"/>
        <v>54</v>
      </c>
      <c r="AW24" s="192"/>
      <c r="AX24" s="207"/>
      <c r="AY24" s="207"/>
      <c r="AZ24" s="207"/>
      <c r="BA24" s="207"/>
      <c r="BB24" s="207"/>
      <c r="BC24" s="207"/>
      <c r="BD24" s="208"/>
    </row>
    <row r="25" spans="1:56" ht="19.5" thickBot="1">
      <c r="A25" s="571"/>
      <c r="B25" s="592"/>
      <c r="C25" s="602"/>
      <c r="D25" s="384" t="s">
        <v>19</v>
      </c>
      <c r="E25" s="201">
        <f>SUM(E27)</f>
        <v>1</v>
      </c>
      <c r="F25" s="201">
        <f aca="true" t="shared" si="8" ref="F25:U25">SUM(F27)</f>
        <v>1</v>
      </c>
      <c r="G25" s="201">
        <f t="shared" si="8"/>
        <v>1</v>
      </c>
      <c r="H25" s="201">
        <f t="shared" si="8"/>
        <v>1</v>
      </c>
      <c r="I25" s="201">
        <f t="shared" si="8"/>
        <v>1</v>
      </c>
      <c r="J25" s="201">
        <f t="shared" si="8"/>
        <v>1</v>
      </c>
      <c r="K25" s="201">
        <f t="shared" si="8"/>
        <v>1</v>
      </c>
      <c r="L25" s="201">
        <f t="shared" si="8"/>
        <v>0</v>
      </c>
      <c r="M25" s="201">
        <f t="shared" si="8"/>
        <v>0</v>
      </c>
      <c r="N25" s="201">
        <f t="shared" si="8"/>
        <v>1</v>
      </c>
      <c r="O25" s="201">
        <f t="shared" si="8"/>
        <v>1</v>
      </c>
      <c r="P25" s="201">
        <f t="shared" si="8"/>
        <v>0</v>
      </c>
      <c r="Q25" s="201">
        <f t="shared" si="8"/>
        <v>0</v>
      </c>
      <c r="R25" s="201">
        <f t="shared" si="8"/>
        <v>0</v>
      </c>
      <c r="S25" s="201">
        <f t="shared" si="8"/>
        <v>1</v>
      </c>
      <c r="T25" s="201">
        <f t="shared" si="8"/>
        <v>2</v>
      </c>
      <c r="U25" s="201">
        <f t="shared" si="8"/>
        <v>0</v>
      </c>
      <c r="V25" s="201">
        <f t="shared" si="4"/>
        <v>12</v>
      </c>
      <c r="W25" s="201"/>
      <c r="X25" s="224">
        <f>SUM(X30)</f>
        <v>2</v>
      </c>
      <c r="Y25" s="224">
        <f aca="true" t="shared" si="9" ref="Y25:AV25">SUM(Y30)</f>
        <v>0</v>
      </c>
      <c r="Z25" s="224">
        <f t="shared" si="9"/>
        <v>2</v>
      </c>
      <c r="AA25" s="224">
        <f t="shared" si="9"/>
        <v>0</v>
      </c>
      <c r="AB25" s="224">
        <f t="shared" si="9"/>
        <v>2</v>
      </c>
      <c r="AC25" s="224">
        <f t="shared" si="9"/>
        <v>0</v>
      </c>
      <c r="AD25" s="224">
        <f t="shared" si="9"/>
        <v>2</v>
      </c>
      <c r="AE25" s="224">
        <f t="shared" si="9"/>
        <v>0</v>
      </c>
      <c r="AF25" s="224">
        <f t="shared" si="9"/>
        <v>0</v>
      </c>
      <c r="AG25" s="224">
        <f t="shared" si="9"/>
        <v>0</v>
      </c>
      <c r="AH25" s="224">
        <f t="shared" si="9"/>
        <v>0</v>
      </c>
      <c r="AI25" s="224">
        <f t="shared" si="9"/>
        <v>0</v>
      </c>
      <c r="AJ25" s="224">
        <f t="shared" si="9"/>
        <v>2</v>
      </c>
      <c r="AK25" s="224">
        <f t="shared" si="9"/>
        <v>0</v>
      </c>
      <c r="AL25" s="224">
        <f t="shared" si="9"/>
        <v>0</v>
      </c>
      <c r="AM25" s="224">
        <f t="shared" si="9"/>
        <v>0</v>
      </c>
      <c r="AN25" s="224">
        <f t="shared" si="9"/>
        <v>0</v>
      </c>
      <c r="AO25" s="224">
        <f t="shared" si="9"/>
        <v>0</v>
      </c>
      <c r="AP25" s="224">
        <f t="shared" si="9"/>
        <v>0</v>
      </c>
      <c r="AQ25" s="224">
        <f t="shared" si="9"/>
        <v>0</v>
      </c>
      <c r="AR25" s="224">
        <f t="shared" si="9"/>
        <v>0</v>
      </c>
      <c r="AS25" s="224">
        <f t="shared" si="9"/>
        <v>0</v>
      </c>
      <c r="AT25" s="224">
        <f t="shared" si="9"/>
        <v>0</v>
      </c>
      <c r="AU25" s="224">
        <f t="shared" si="9"/>
        <v>0</v>
      </c>
      <c r="AV25" s="224">
        <f t="shared" si="9"/>
        <v>10</v>
      </c>
      <c r="AW25" s="192"/>
      <c r="AX25" s="207"/>
      <c r="AY25" s="207"/>
      <c r="AZ25" s="207"/>
      <c r="BA25" s="207"/>
      <c r="BB25" s="207"/>
      <c r="BC25" s="207"/>
      <c r="BD25" s="208"/>
    </row>
    <row r="26" spans="1:56" ht="20.25" thickBot="1" thickTop="1">
      <c r="A26" s="571"/>
      <c r="B26" s="568" t="s">
        <v>255</v>
      </c>
      <c r="C26" s="598" t="s">
        <v>256</v>
      </c>
      <c r="D26" s="381" t="s">
        <v>18</v>
      </c>
      <c r="E26" s="188">
        <v>10</v>
      </c>
      <c r="F26" s="188">
        <v>10</v>
      </c>
      <c r="G26" s="188">
        <v>10</v>
      </c>
      <c r="H26" s="188">
        <v>10</v>
      </c>
      <c r="I26" s="188">
        <v>10</v>
      </c>
      <c r="J26" s="188">
        <v>10</v>
      </c>
      <c r="K26" s="188">
        <v>10</v>
      </c>
      <c r="L26" s="412"/>
      <c r="M26" s="412"/>
      <c r="N26" s="188">
        <v>10</v>
      </c>
      <c r="O26" s="188">
        <v>10</v>
      </c>
      <c r="P26" s="412"/>
      <c r="Q26" s="412"/>
      <c r="R26" s="412"/>
      <c r="S26" s="202">
        <v>6</v>
      </c>
      <c r="T26" s="202">
        <v>4</v>
      </c>
      <c r="U26" s="423">
        <v>9</v>
      </c>
      <c r="V26" s="194">
        <f>SUM(E26:T26)</f>
        <v>100</v>
      </c>
      <c r="W26" s="193"/>
      <c r="X26" s="187"/>
      <c r="Y26" s="187"/>
      <c r="Z26" s="187"/>
      <c r="AA26" s="190"/>
      <c r="AB26" s="190"/>
      <c r="AC26" s="190"/>
      <c r="AD26" s="190"/>
      <c r="AE26" s="412"/>
      <c r="AF26" s="412"/>
      <c r="AG26" s="412"/>
      <c r="AH26" s="412"/>
      <c r="AI26" s="412"/>
      <c r="AJ26" s="190"/>
      <c r="AK26" s="435"/>
      <c r="AL26" s="412"/>
      <c r="AM26" s="412"/>
      <c r="AN26" s="412"/>
      <c r="AO26" s="412"/>
      <c r="AP26" s="216"/>
      <c r="AQ26" s="216"/>
      <c r="AR26" s="216"/>
      <c r="AS26" s="216"/>
      <c r="AT26" s="438"/>
      <c r="AU26" s="438"/>
      <c r="AV26" s="436">
        <f t="shared" si="5"/>
        <v>0</v>
      </c>
      <c r="AW26" s="192"/>
      <c r="AX26" s="207"/>
      <c r="AY26" s="207"/>
      <c r="AZ26" s="207"/>
      <c r="BA26" s="207"/>
      <c r="BB26" s="207"/>
      <c r="BC26" s="207"/>
      <c r="BD26" s="208"/>
    </row>
    <row r="27" spans="1:56" ht="19.5" thickBot="1">
      <c r="A27" s="571"/>
      <c r="B27" s="569"/>
      <c r="C27" s="599"/>
      <c r="D27" s="381" t="s">
        <v>19</v>
      </c>
      <c r="E27" s="188">
        <v>1</v>
      </c>
      <c r="F27" s="188">
        <v>1</v>
      </c>
      <c r="G27" s="188">
        <v>1</v>
      </c>
      <c r="H27" s="188">
        <v>1</v>
      </c>
      <c r="I27" s="188">
        <v>1</v>
      </c>
      <c r="J27" s="188">
        <v>1</v>
      </c>
      <c r="K27" s="188">
        <v>1</v>
      </c>
      <c r="L27" s="412"/>
      <c r="M27" s="412"/>
      <c r="N27" s="188">
        <v>1</v>
      </c>
      <c r="O27" s="188">
        <v>1</v>
      </c>
      <c r="P27" s="412"/>
      <c r="Q27" s="412"/>
      <c r="R27" s="412"/>
      <c r="S27" s="202">
        <v>1</v>
      </c>
      <c r="T27" s="202">
        <v>2</v>
      </c>
      <c r="U27" s="423"/>
      <c r="V27" s="194">
        <f t="shared" si="4"/>
        <v>12</v>
      </c>
      <c r="W27" s="193"/>
      <c r="X27" s="187"/>
      <c r="Y27" s="187"/>
      <c r="Z27" s="187"/>
      <c r="AA27" s="190"/>
      <c r="AB27" s="190"/>
      <c r="AC27" s="190"/>
      <c r="AD27" s="190"/>
      <c r="AE27" s="412"/>
      <c r="AF27" s="412"/>
      <c r="AG27" s="412"/>
      <c r="AH27" s="412"/>
      <c r="AI27" s="412"/>
      <c r="AJ27" s="190"/>
      <c r="AK27" s="435"/>
      <c r="AL27" s="412"/>
      <c r="AM27" s="412"/>
      <c r="AN27" s="412"/>
      <c r="AO27" s="412"/>
      <c r="AP27" s="216"/>
      <c r="AQ27" s="216"/>
      <c r="AR27" s="216"/>
      <c r="AS27" s="216"/>
      <c r="AT27" s="438"/>
      <c r="AU27" s="438"/>
      <c r="AV27" s="436">
        <f t="shared" si="5"/>
        <v>0</v>
      </c>
      <c r="AW27" s="192"/>
      <c r="AX27" s="207"/>
      <c r="AY27" s="207"/>
      <c r="AZ27" s="207"/>
      <c r="BA27" s="207"/>
      <c r="BB27" s="207"/>
      <c r="BC27" s="207"/>
      <c r="BD27" s="208"/>
    </row>
    <row r="28" spans="1:56" ht="35.25" customHeight="1" thickBot="1" thickTop="1">
      <c r="A28" s="571"/>
      <c r="B28" s="385" t="s">
        <v>108</v>
      </c>
      <c r="C28" s="386" t="s">
        <v>87</v>
      </c>
      <c r="D28" s="381" t="s">
        <v>18</v>
      </c>
      <c r="E28" s="188">
        <v>6</v>
      </c>
      <c r="F28" s="188">
        <v>4</v>
      </c>
      <c r="G28" s="188">
        <v>6</v>
      </c>
      <c r="H28" s="188">
        <v>4</v>
      </c>
      <c r="I28" s="188">
        <v>6</v>
      </c>
      <c r="J28" s="188">
        <v>4</v>
      </c>
      <c r="K28" s="188">
        <v>6</v>
      </c>
      <c r="L28" s="412"/>
      <c r="M28" s="412"/>
      <c r="N28" s="188">
        <v>4</v>
      </c>
      <c r="O28" s="188">
        <v>6</v>
      </c>
      <c r="P28" s="412"/>
      <c r="Q28" s="412"/>
      <c r="R28" s="412"/>
      <c r="S28" s="202">
        <v>4</v>
      </c>
      <c r="T28" s="202">
        <v>6</v>
      </c>
      <c r="U28" s="423"/>
      <c r="V28" s="194">
        <f t="shared" si="4"/>
        <v>56</v>
      </c>
      <c r="W28" s="193"/>
      <c r="X28" s="187"/>
      <c r="Y28" s="187"/>
      <c r="Z28" s="187"/>
      <c r="AA28" s="190"/>
      <c r="AB28" s="190"/>
      <c r="AC28" s="190"/>
      <c r="AD28" s="190"/>
      <c r="AE28" s="412"/>
      <c r="AF28" s="412"/>
      <c r="AG28" s="412"/>
      <c r="AH28" s="412"/>
      <c r="AI28" s="412"/>
      <c r="AJ28" s="190"/>
      <c r="AK28" s="435"/>
      <c r="AL28" s="412"/>
      <c r="AM28" s="412"/>
      <c r="AN28" s="412"/>
      <c r="AO28" s="412"/>
      <c r="AP28" s="216"/>
      <c r="AQ28" s="216"/>
      <c r="AR28" s="216"/>
      <c r="AS28" s="216"/>
      <c r="AT28" s="438"/>
      <c r="AU28" s="438"/>
      <c r="AV28" s="436">
        <f t="shared" si="5"/>
        <v>0</v>
      </c>
      <c r="AW28" s="192"/>
      <c r="AX28" s="207"/>
      <c r="AY28" s="207"/>
      <c r="AZ28" s="207"/>
      <c r="BA28" s="207"/>
      <c r="BB28" s="207"/>
      <c r="BC28" s="207"/>
      <c r="BD28" s="208"/>
    </row>
    <row r="29" spans="1:56" ht="35.25" customHeight="1" thickBot="1" thickTop="1">
      <c r="A29" s="571"/>
      <c r="B29" s="568" t="s">
        <v>268</v>
      </c>
      <c r="C29" s="598" t="s">
        <v>110</v>
      </c>
      <c r="D29" s="381" t="s">
        <v>18</v>
      </c>
      <c r="E29" s="188"/>
      <c r="F29" s="188"/>
      <c r="G29" s="188"/>
      <c r="H29" s="188"/>
      <c r="I29" s="188"/>
      <c r="J29" s="188"/>
      <c r="K29" s="188"/>
      <c r="L29" s="412"/>
      <c r="M29" s="412"/>
      <c r="N29" s="188"/>
      <c r="O29" s="188"/>
      <c r="P29" s="412"/>
      <c r="Q29" s="412"/>
      <c r="R29" s="412"/>
      <c r="S29" s="202"/>
      <c r="T29" s="202"/>
      <c r="U29" s="423"/>
      <c r="V29" s="194"/>
      <c r="W29" s="193"/>
      <c r="X29" s="187">
        <v>6</v>
      </c>
      <c r="Y29" s="187">
        <v>8</v>
      </c>
      <c r="Z29" s="187">
        <v>6</v>
      </c>
      <c r="AA29" s="190">
        <v>10</v>
      </c>
      <c r="AB29" s="190">
        <v>6</v>
      </c>
      <c r="AC29" s="190">
        <v>8</v>
      </c>
      <c r="AD29" s="190">
        <v>8</v>
      </c>
      <c r="AE29" s="412"/>
      <c r="AF29" s="412"/>
      <c r="AG29" s="412"/>
      <c r="AH29" s="412"/>
      <c r="AI29" s="412"/>
      <c r="AJ29" s="190">
        <v>2</v>
      </c>
      <c r="AK29" s="435"/>
      <c r="AL29" s="412"/>
      <c r="AM29" s="412"/>
      <c r="AN29" s="412"/>
      <c r="AO29" s="412"/>
      <c r="AP29" s="216"/>
      <c r="AQ29" s="216"/>
      <c r="AR29" s="216"/>
      <c r="AS29" s="216"/>
      <c r="AT29" s="438"/>
      <c r="AU29" s="438"/>
      <c r="AV29" s="436">
        <f t="shared" si="5"/>
        <v>54</v>
      </c>
      <c r="AW29" s="192"/>
      <c r="AX29" s="207"/>
      <c r="AY29" s="207"/>
      <c r="AZ29" s="207"/>
      <c r="BA29" s="207"/>
      <c r="BB29" s="207"/>
      <c r="BC29" s="207"/>
      <c r="BD29" s="208"/>
    </row>
    <row r="30" spans="1:56" ht="35.25" customHeight="1" thickBot="1">
      <c r="A30" s="571"/>
      <c r="B30" s="569"/>
      <c r="C30" s="599"/>
      <c r="D30" s="381" t="s">
        <v>19</v>
      </c>
      <c r="E30" s="188"/>
      <c r="F30" s="188"/>
      <c r="G30" s="188"/>
      <c r="H30" s="188"/>
      <c r="I30" s="188"/>
      <c r="J30" s="188"/>
      <c r="K30" s="188"/>
      <c r="L30" s="412"/>
      <c r="M30" s="412"/>
      <c r="N30" s="188"/>
      <c r="O30" s="188"/>
      <c r="P30" s="412"/>
      <c r="Q30" s="412"/>
      <c r="R30" s="412"/>
      <c r="S30" s="202"/>
      <c r="T30" s="202"/>
      <c r="U30" s="423"/>
      <c r="V30" s="194"/>
      <c r="W30" s="193"/>
      <c r="X30" s="187">
        <v>2</v>
      </c>
      <c r="Y30" s="187"/>
      <c r="Z30" s="187">
        <v>2</v>
      </c>
      <c r="AA30" s="190"/>
      <c r="AB30" s="190">
        <v>2</v>
      </c>
      <c r="AC30" s="190"/>
      <c r="AD30" s="190">
        <v>2</v>
      </c>
      <c r="AE30" s="412"/>
      <c r="AF30" s="412"/>
      <c r="AG30" s="412"/>
      <c r="AH30" s="412"/>
      <c r="AI30" s="412"/>
      <c r="AJ30" s="190">
        <v>2</v>
      </c>
      <c r="AK30" s="435"/>
      <c r="AL30" s="412"/>
      <c r="AM30" s="412"/>
      <c r="AN30" s="412"/>
      <c r="AO30" s="412"/>
      <c r="AP30" s="216"/>
      <c r="AQ30" s="216"/>
      <c r="AR30" s="216"/>
      <c r="AS30" s="216"/>
      <c r="AT30" s="438"/>
      <c r="AU30" s="438"/>
      <c r="AV30" s="436">
        <f t="shared" si="5"/>
        <v>10</v>
      </c>
      <c r="AW30" s="192"/>
      <c r="AX30" s="207"/>
      <c r="AY30" s="207"/>
      <c r="AZ30" s="207"/>
      <c r="BA30" s="207"/>
      <c r="BB30" s="207"/>
      <c r="BC30" s="207"/>
      <c r="BD30" s="208"/>
    </row>
    <row r="31" spans="1:56" ht="20.25" thickBot="1" thickTop="1">
      <c r="A31" s="571"/>
      <c r="B31" s="600" t="s">
        <v>39</v>
      </c>
      <c r="C31" s="601" t="s">
        <v>67</v>
      </c>
      <c r="D31" s="384" t="s">
        <v>18</v>
      </c>
      <c r="E31" s="201"/>
      <c r="F31" s="201"/>
      <c r="G31" s="201"/>
      <c r="H31" s="201"/>
      <c r="I31" s="201"/>
      <c r="J31" s="201"/>
      <c r="K31" s="201"/>
      <c r="L31" s="425"/>
      <c r="M31" s="425"/>
      <c r="N31" s="201"/>
      <c r="O31" s="201"/>
      <c r="P31" s="425"/>
      <c r="Q31" s="425"/>
      <c r="R31" s="425"/>
      <c r="S31" s="201"/>
      <c r="T31" s="201"/>
      <c r="U31" s="426"/>
      <c r="V31" s="201">
        <f>SUM(V33,V38)</f>
        <v>333</v>
      </c>
      <c r="W31" s="427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>
        <f>SUM(AV38,AV45,AV49)</f>
        <v>534</v>
      </c>
      <c r="AW31" s="192"/>
      <c r="AX31" s="207"/>
      <c r="AY31" s="207"/>
      <c r="AZ31" s="207"/>
      <c r="BA31" s="207"/>
      <c r="BB31" s="207"/>
      <c r="BC31" s="207"/>
      <c r="BD31" s="208"/>
    </row>
    <row r="32" spans="1:56" ht="19.5" thickBot="1">
      <c r="A32" s="571"/>
      <c r="B32" s="592"/>
      <c r="C32" s="602"/>
      <c r="D32" s="384" t="s">
        <v>19</v>
      </c>
      <c r="E32" s="201"/>
      <c r="F32" s="201"/>
      <c r="G32" s="201"/>
      <c r="H32" s="201"/>
      <c r="I32" s="201"/>
      <c r="J32" s="201"/>
      <c r="K32" s="201"/>
      <c r="L32" s="425"/>
      <c r="M32" s="425"/>
      <c r="N32" s="201"/>
      <c r="O32" s="201"/>
      <c r="P32" s="425"/>
      <c r="Q32" s="425"/>
      <c r="R32" s="425"/>
      <c r="S32" s="201"/>
      <c r="T32" s="201"/>
      <c r="U32" s="426"/>
      <c r="V32" s="201">
        <f>SUM(V39)</f>
        <v>6</v>
      </c>
      <c r="W32" s="427"/>
      <c r="X32" s="211"/>
      <c r="Y32" s="211"/>
      <c r="Z32" s="211"/>
      <c r="AA32" s="211"/>
      <c r="AB32" s="211"/>
      <c r="AC32" s="211"/>
      <c r="AD32" s="211"/>
      <c r="AE32" s="412"/>
      <c r="AF32" s="412"/>
      <c r="AG32" s="412"/>
      <c r="AH32" s="412"/>
      <c r="AI32" s="412"/>
      <c r="AJ32" s="211"/>
      <c r="AK32" s="435"/>
      <c r="AL32" s="412"/>
      <c r="AM32" s="412"/>
      <c r="AN32" s="412"/>
      <c r="AO32" s="412"/>
      <c r="AP32" s="216"/>
      <c r="AQ32" s="216"/>
      <c r="AR32" s="216"/>
      <c r="AS32" s="216"/>
      <c r="AT32" s="438"/>
      <c r="AU32" s="438"/>
      <c r="AV32" s="436">
        <f t="shared" si="5"/>
        <v>0</v>
      </c>
      <c r="AW32" s="192"/>
      <c r="AX32" s="207"/>
      <c r="AY32" s="207"/>
      <c r="AZ32" s="207"/>
      <c r="BA32" s="207"/>
      <c r="BB32" s="207"/>
      <c r="BC32" s="207"/>
      <c r="BD32" s="208"/>
    </row>
    <row r="33" spans="1:86" s="206" customFormat="1" ht="169.5" customHeight="1" thickBot="1" thickTop="1">
      <c r="A33" s="571"/>
      <c r="B33" s="428" t="s">
        <v>257</v>
      </c>
      <c r="C33" s="429" t="s">
        <v>258</v>
      </c>
      <c r="D33" s="387" t="s">
        <v>18</v>
      </c>
      <c r="E33" s="203">
        <f>SUM(E34,E35,E36,E37)</f>
        <v>6</v>
      </c>
      <c r="F33" s="203">
        <f aca="true" t="shared" si="10" ref="F33:U33">SUM(F34,F35,F36,F37)</f>
        <v>4</v>
      </c>
      <c r="G33" s="203">
        <f t="shared" si="10"/>
        <v>6</v>
      </c>
      <c r="H33" s="203">
        <f t="shared" si="10"/>
        <v>4</v>
      </c>
      <c r="I33" s="203">
        <f t="shared" si="10"/>
        <v>4</v>
      </c>
      <c r="J33" s="203">
        <f t="shared" si="10"/>
        <v>6</v>
      </c>
      <c r="K33" s="203">
        <f t="shared" si="10"/>
        <v>6</v>
      </c>
      <c r="L33" s="203">
        <f t="shared" si="10"/>
        <v>36</v>
      </c>
      <c r="M33" s="203">
        <f t="shared" si="10"/>
        <v>0</v>
      </c>
      <c r="N33" s="203">
        <f t="shared" si="10"/>
        <v>6</v>
      </c>
      <c r="O33" s="203">
        <f t="shared" si="10"/>
        <v>6</v>
      </c>
      <c r="P33" s="203">
        <f t="shared" si="10"/>
        <v>36</v>
      </c>
      <c r="Q33" s="203">
        <f t="shared" si="10"/>
        <v>36</v>
      </c>
      <c r="R33" s="203">
        <f t="shared" si="10"/>
        <v>0</v>
      </c>
      <c r="S33" s="203">
        <f t="shared" si="10"/>
        <v>6</v>
      </c>
      <c r="T33" s="203">
        <f t="shared" si="10"/>
        <v>6</v>
      </c>
      <c r="U33" s="203">
        <f t="shared" si="10"/>
        <v>18</v>
      </c>
      <c r="V33" s="194">
        <f>SUM(E33:U33)</f>
        <v>186</v>
      </c>
      <c r="W33" s="193"/>
      <c r="X33" s="204"/>
      <c r="Y33" s="204"/>
      <c r="Z33" s="204"/>
      <c r="AA33" s="205"/>
      <c r="AB33" s="205"/>
      <c r="AC33" s="205"/>
      <c r="AD33" s="205"/>
      <c r="AE33" s="412"/>
      <c r="AF33" s="412"/>
      <c r="AG33" s="412"/>
      <c r="AH33" s="412"/>
      <c r="AI33" s="412"/>
      <c r="AJ33" s="205"/>
      <c r="AK33" s="435"/>
      <c r="AL33" s="412"/>
      <c r="AM33" s="412"/>
      <c r="AN33" s="412"/>
      <c r="AO33" s="412"/>
      <c r="AP33" s="216"/>
      <c r="AQ33" s="216"/>
      <c r="AR33" s="216"/>
      <c r="AS33" s="216"/>
      <c r="AT33" s="438"/>
      <c r="AU33" s="438"/>
      <c r="AV33" s="436">
        <f t="shared" si="5"/>
        <v>0</v>
      </c>
      <c r="AW33" s="192"/>
      <c r="AX33" s="207"/>
      <c r="AY33" s="207"/>
      <c r="AZ33" s="207"/>
      <c r="BA33" s="207"/>
      <c r="BB33" s="207"/>
      <c r="BC33" s="207"/>
      <c r="BD33" s="208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</row>
    <row r="34" spans="1:56" ht="81.75" customHeight="1" thickBot="1" thickTop="1">
      <c r="A34" s="571"/>
      <c r="B34" s="414" t="s">
        <v>259</v>
      </c>
      <c r="C34" s="415" t="s">
        <v>260</v>
      </c>
      <c r="D34" s="400" t="s">
        <v>18</v>
      </c>
      <c r="E34" s="401">
        <v>6</v>
      </c>
      <c r="F34" s="401">
        <v>4</v>
      </c>
      <c r="G34" s="401">
        <v>6</v>
      </c>
      <c r="H34" s="401">
        <v>4</v>
      </c>
      <c r="I34" s="401">
        <v>4</v>
      </c>
      <c r="J34" s="401">
        <v>6</v>
      </c>
      <c r="K34" s="401">
        <v>6</v>
      </c>
      <c r="L34" s="412"/>
      <c r="M34" s="412"/>
      <c r="N34" s="401">
        <v>6</v>
      </c>
      <c r="O34" s="401">
        <v>6</v>
      </c>
      <c r="P34" s="412"/>
      <c r="Q34" s="412"/>
      <c r="R34" s="412"/>
      <c r="S34" s="401">
        <v>6</v>
      </c>
      <c r="T34" s="401">
        <v>6</v>
      </c>
      <c r="U34" s="423"/>
      <c r="V34" s="194">
        <f>SUM(E34:T34)</f>
        <v>60</v>
      </c>
      <c r="W34" s="194"/>
      <c r="X34" s="401"/>
      <c r="Y34" s="401"/>
      <c r="Z34" s="401"/>
      <c r="AA34" s="401"/>
      <c r="AB34" s="401"/>
      <c r="AC34" s="401"/>
      <c r="AD34" s="401"/>
      <c r="AE34" s="412"/>
      <c r="AF34" s="412"/>
      <c r="AG34" s="412"/>
      <c r="AH34" s="412"/>
      <c r="AI34" s="412"/>
      <c r="AJ34" s="401"/>
      <c r="AK34" s="435"/>
      <c r="AL34" s="412"/>
      <c r="AM34" s="412"/>
      <c r="AN34" s="412"/>
      <c r="AO34" s="412"/>
      <c r="AP34" s="216"/>
      <c r="AQ34" s="216"/>
      <c r="AR34" s="216"/>
      <c r="AS34" s="216"/>
      <c r="AT34" s="438"/>
      <c r="AU34" s="438"/>
      <c r="AV34" s="436">
        <f t="shared" si="5"/>
        <v>0</v>
      </c>
      <c r="AW34" s="192"/>
      <c r="AX34" s="207"/>
      <c r="AY34" s="207"/>
      <c r="AZ34" s="207"/>
      <c r="BA34" s="207"/>
      <c r="BB34" s="207"/>
      <c r="BC34" s="207"/>
      <c r="BD34" s="208"/>
    </row>
    <row r="35" spans="1:56" ht="19.5" thickBot="1">
      <c r="A35" s="572"/>
      <c r="B35" s="418" t="s">
        <v>261</v>
      </c>
      <c r="C35" s="418" t="s">
        <v>29</v>
      </c>
      <c r="D35" s="416"/>
      <c r="E35" s="191"/>
      <c r="F35" s="191"/>
      <c r="G35" s="191"/>
      <c r="H35" s="191"/>
      <c r="I35" s="191"/>
      <c r="J35" s="191"/>
      <c r="K35" s="191"/>
      <c r="L35" s="412">
        <v>36</v>
      </c>
      <c r="M35" s="412"/>
      <c r="N35" s="191"/>
      <c r="O35" s="191"/>
      <c r="P35" s="412"/>
      <c r="Q35" s="412"/>
      <c r="R35" s="412"/>
      <c r="S35" s="202"/>
      <c r="T35" s="202"/>
      <c r="U35" s="423"/>
      <c r="V35" s="194">
        <f t="shared" si="4"/>
        <v>36</v>
      </c>
      <c r="W35" s="194"/>
      <c r="X35" s="191"/>
      <c r="Y35" s="191"/>
      <c r="Z35" s="191"/>
      <c r="AA35" s="191"/>
      <c r="AB35" s="191"/>
      <c r="AC35" s="191"/>
      <c r="AD35" s="191"/>
      <c r="AE35" s="412"/>
      <c r="AF35" s="412"/>
      <c r="AG35" s="412"/>
      <c r="AH35" s="412"/>
      <c r="AI35" s="412"/>
      <c r="AJ35" s="191"/>
      <c r="AK35" s="435"/>
      <c r="AL35" s="412"/>
      <c r="AM35" s="412"/>
      <c r="AN35" s="412"/>
      <c r="AO35" s="412"/>
      <c r="AP35" s="216"/>
      <c r="AQ35" s="216"/>
      <c r="AR35" s="216"/>
      <c r="AS35" s="216"/>
      <c r="AT35" s="438"/>
      <c r="AU35" s="438"/>
      <c r="AV35" s="436">
        <f t="shared" si="5"/>
        <v>0</v>
      </c>
      <c r="AW35" s="192"/>
      <c r="AX35" s="207"/>
      <c r="AY35" s="207"/>
      <c r="AZ35" s="207"/>
      <c r="BA35" s="207"/>
      <c r="BB35" s="207"/>
      <c r="BC35" s="207"/>
      <c r="BD35" s="208"/>
    </row>
    <row r="36" spans="1:56" ht="19.5" thickBot="1">
      <c r="A36" s="572"/>
      <c r="B36" s="418" t="s">
        <v>111</v>
      </c>
      <c r="C36" s="418" t="s">
        <v>41</v>
      </c>
      <c r="D36" s="417"/>
      <c r="E36" s="191"/>
      <c r="F36" s="191"/>
      <c r="G36" s="191"/>
      <c r="H36" s="191"/>
      <c r="I36" s="191"/>
      <c r="J36" s="191"/>
      <c r="K36" s="191"/>
      <c r="L36" s="412"/>
      <c r="M36" s="412"/>
      <c r="N36" s="191"/>
      <c r="O36" s="191"/>
      <c r="P36" s="412">
        <v>36</v>
      </c>
      <c r="Q36" s="412">
        <v>36</v>
      </c>
      <c r="R36" s="412"/>
      <c r="S36" s="202"/>
      <c r="T36" s="202"/>
      <c r="U36" s="423"/>
      <c r="V36" s="194">
        <f t="shared" si="4"/>
        <v>72</v>
      </c>
      <c r="W36" s="194"/>
      <c r="X36" s="191"/>
      <c r="Y36" s="191"/>
      <c r="Z36" s="191"/>
      <c r="AA36" s="191"/>
      <c r="AB36" s="191"/>
      <c r="AC36" s="191"/>
      <c r="AD36" s="191"/>
      <c r="AE36" s="412"/>
      <c r="AF36" s="412"/>
      <c r="AG36" s="412"/>
      <c r="AH36" s="412"/>
      <c r="AI36" s="412"/>
      <c r="AJ36" s="191"/>
      <c r="AK36" s="435"/>
      <c r="AL36" s="412"/>
      <c r="AM36" s="412"/>
      <c r="AN36" s="412"/>
      <c r="AO36" s="412"/>
      <c r="AP36" s="216"/>
      <c r="AQ36" s="216"/>
      <c r="AR36" s="216"/>
      <c r="AS36" s="216"/>
      <c r="AT36" s="438"/>
      <c r="AU36" s="438"/>
      <c r="AV36" s="436">
        <f t="shared" si="5"/>
        <v>0</v>
      </c>
      <c r="AW36" s="192"/>
      <c r="AX36" s="207"/>
      <c r="AY36" s="207"/>
      <c r="AZ36" s="207"/>
      <c r="BA36" s="207"/>
      <c r="BB36" s="207"/>
      <c r="BC36" s="207"/>
      <c r="BD36" s="208"/>
    </row>
    <row r="37" spans="1:56" ht="30" customHeight="1" thickBot="1">
      <c r="A37" s="571"/>
      <c r="B37" s="406" t="s">
        <v>257</v>
      </c>
      <c r="C37" s="407" t="s">
        <v>249</v>
      </c>
      <c r="D37" s="388"/>
      <c r="E37" s="191"/>
      <c r="F37" s="191"/>
      <c r="G37" s="191"/>
      <c r="H37" s="191"/>
      <c r="I37" s="191"/>
      <c r="J37" s="191"/>
      <c r="K37" s="191"/>
      <c r="L37" s="412"/>
      <c r="M37" s="412"/>
      <c r="N37" s="191"/>
      <c r="O37" s="191"/>
      <c r="P37" s="412"/>
      <c r="Q37" s="412"/>
      <c r="R37" s="412"/>
      <c r="S37" s="202"/>
      <c r="T37" s="202"/>
      <c r="U37" s="423">
        <v>18</v>
      </c>
      <c r="V37" s="194">
        <f>SUM(E37:U37)</f>
        <v>18</v>
      </c>
      <c r="W37" s="194"/>
      <c r="X37" s="191"/>
      <c r="Y37" s="191"/>
      <c r="Z37" s="191"/>
      <c r="AA37" s="191"/>
      <c r="AB37" s="191"/>
      <c r="AC37" s="191"/>
      <c r="AD37" s="191"/>
      <c r="AE37" s="412"/>
      <c r="AF37" s="412"/>
      <c r="AG37" s="412"/>
      <c r="AH37" s="412"/>
      <c r="AI37" s="412"/>
      <c r="AJ37" s="191"/>
      <c r="AK37" s="435"/>
      <c r="AL37" s="412"/>
      <c r="AM37" s="412"/>
      <c r="AN37" s="412"/>
      <c r="AO37" s="412"/>
      <c r="AP37" s="216"/>
      <c r="AQ37" s="216"/>
      <c r="AR37" s="216"/>
      <c r="AS37" s="216"/>
      <c r="AT37" s="438"/>
      <c r="AU37" s="438"/>
      <c r="AV37" s="436">
        <f t="shared" si="5"/>
        <v>0</v>
      </c>
      <c r="AW37" s="192"/>
      <c r="AX37" s="207"/>
      <c r="AY37" s="207"/>
      <c r="AZ37" s="207"/>
      <c r="BA37" s="207"/>
      <c r="BB37" s="207"/>
      <c r="BC37" s="207"/>
      <c r="BD37" s="208"/>
    </row>
    <row r="38" spans="1:56" s="139" customFormat="1" ht="120.75" customHeight="1" thickBot="1">
      <c r="A38" s="571"/>
      <c r="B38" s="597" t="s">
        <v>262</v>
      </c>
      <c r="C38" s="596" t="s">
        <v>263</v>
      </c>
      <c r="D38" s="403" t="s">
        <v>18</v>
      </c>
      <c r="E38" s="404">
        <f>SUM(E40,E42,E43,E44)</f>
        <v>8</v>
      </c>
      <c r="F38" s="404">
        <f aca="true" t="shared" si="11" ref="F38:U38">SUM(F40,F42,F43,F44)</f>
        <v>6</v>
      </c>
      <c r="G38" s="404">
        <f t="shared" si="11"/>
        <v>8</v>
      </c>
      <c r="H38" s="404">
        <f t="shared" si="11"/>
        <v>6</v>
      </c>
      <c r="I38" s="404">
        <f t="shared" si="11"/>
        <v>8</v>
      </c>
      <c r="J38" s="404">
        <f t="shared" si="11"/>
        <v>4</v>
      </c>
      <c r="K38" s="404">
        <f t="shared" si="11"/>
        <v>8</v>
      </c>
      <c r="L38" s="404">
        <f t="shared" si="11"/>
        <v>0</v>
      </c>
      <c r="M38" s="404">
        <f t="shared" si="11"/>
        <v>36</v>
      </c>
      <c r="N38" s="404">
        <f t="shared" si="11"/>
        <v>6</v>
      </c>
      <c r="O38" s="404">
        <f t="shared" si="11"/>
        <v>8</v>
      </c>
      <c r="P38" s="404">
        <f t="shared" si="11"/>
        <v>0</v>
      </c>
      <c r="Q38" s="404">
        <f t="shared" si="11"/>
        <v>0</v>
      </c>
      <c r="R38" s="404">
        <f t="shared" si="11"/>
        <v>36</v>
      </c>
      <c r="S38" s="404">
        <f t="shared" si="11"/>
        <v>6</v>
      </c>
      <c r="T38" s="404">
        <f t="shared" si="11"/>
        <v>7</v>
      </c>
      <c r="U38" s="404">
        <f t="shared" si="11"/>
        <v>0</v>
      </c>
      <c r="V38" s="194">
        <f>SUM(E38:T38)</f>
        <v>147</v>
      </c>
      <c r="W38" s="194"/>
      <c r="X38" s="430">
        <f>SUM(X40,X42,X43,X44)</f>
        <v>12</v>
      </c>
      <c r="Y38" s="430">
        <f aca="true" t="shared" si="12" ref="Y38:AJ38">SUM(Y40,Y42,Y43,Y44)</f>
        <v>10</v>
      </c>
      <c r="Z38" s="430">
        <f t="shared" si="12"/>
        <v>10</v>
      </c>
      <c r="AA38" s="430">
        <f t="shared" si="12"/>
        <v>10</v>
      </c>
      <c r="AB38" s="430">
        <f t="shared" si="12"/>
        <v>12</v>
      </c>
      <c r="AC38" s="430">
        <f t="shared" si="12"/>
        <v>10</v>
      </c>
      <c r="AD38" s="430">
        <f t="shared" si="12"/>
        <v>12</v>
      </c>
      <c r="AE38" s="430">
        <f t="shared" si="12"/>
        <v>0</v>
      </c>
      <c r="AF38" s="430">
        <f t="shared" si="12"/>
        <v>0</v>
      </c>
      <c r="AG38" s="430">
        <f t="shared" si="12"/>
        <v>0</v>
      </c>
      <c r="AH38" s="430">
        <f t="shared" si="12"/>
        <v>36</v>
      </c>
      <c r="AI38" s="430">
        <f t="shared" si="12"/>
        <v>36</v>
      </c>
      <c r="AJ38" s="430">
        <f t="shared" si="12"/>
        <v>2</v>
      </c>
      <c r="AK38" s="430">
        <f>SUM(AK40,AK42,AK43,AK44)</f>
        <v>18</v>
      </c>
      <c r="AL38" s="430">
        <f aca="true" t="shared" si="13" ref="AL38:AU38">SUM(AL40,AL42,AL43,AL44)</f>
        <v>0</v>
      </c>
      <c r="AM38" s="430">
        <f t="shared" si="13"/>
        <v>0</v>
      </c>
      <c r="AN38" s="430">
        <f t="shared" si="13"/>
        <v>0</v>
      </c>
      <c r="AO38" s="430">
        <f t="shared" si="13"/>
        <v>0</v>
      </c>
      <c r="AP38" s="430">
        <f t="shared" si="13"/>
        <v>0</v>
      </c>
      <c r="AQ38" s="430">
        <f t="shared" si="13"/>
        <v>0</v>
      </c>
      <c r="AR38" s="430">
        <f t="shared" si="13"/>
        <v>0</v>
      </c>
      <c r="AS38" s="430">
        <f t="shared" si="13"/>
        <v>0</v>
      </c>
      <c r="AT38" s="430">
        <f t="shared" si="13"/>
        <v>0</v>
      </c>
      <c r="AU38" s="430">
        <f t="shared" si="13"/>
        <v>0</v>
      </c>
      <c r="AV38" s="430">
        <f>SUM(AV40,AV43,AV44)</f>
        <v>168</v>
      </c>
      <c r="AW38" s="192"/>
      <c r="AX38" s="207"/>
      <c r="AY38" s="207"/>
      <c r="AZ38" s="207"/>
      <c r="BA38" s="207"/>
      <c r="BB38" s="207"/>
      <c r="BC38" s="207"/>
      <c r="BD38" s="208"/>
    </row>
    <row r="39" spans="1:56" s="139" customFormat="1" ht="27.75" customHeight="1" thickBot="1">
      <c r="A39" s="571"/>
      <c r="B39" s="597"/>
      <c r="C39" s="596"/>
      <c r="D39" s="403" t="s">
        <v>19</v>
      </c>
      <c r="E39" s="404">
        <f>SUM(E41)</f>
        <v>2</v>
      </c>
      <c r="F39" s="404">
        <f aca="true" t="shared" si="14" ref="F39:U39">SUM(F41)</f>
        <v>0</v>
      </c>
      <c r="G39" s="404">
        <f t="shared" si="14"/>
        <v>2</v>
      </c>
      <c r="H39" s="404">
        <f t="shared" si="14"/>
        <v>0</v>
      </c>
      <c r="I39" s="404">
        <f t="shared" si="14"/>
        <v>2</v>
      </c>
      <c r="J39" s="404">
        <f t="shared" si="14"/>
        <v>0</v>
      </c>
      <c r="K39" s="404">
        <f t="shared" si="14"/>
        <v>0</v>
      </c>
      <c r="L39" s="404">
        <f t="shared" si="14"/>
        <v>0</v>
      </c>
      <c r="M39" s="404">
        <f t="shared" si="14"/>
        <v>0</v>
      </c>
      <c r="N39" s="404">
        <f t="shared" si="14"/>
        <v>0</v>
      </c>
      <c r="O39" s="404">
        <f t="shared" si="14"/>
        <v>0</v>
      </c>
      <c r="P39" s="404">
        <f t="shared" si="14"/>
        <v>0</v>
      </c>
      <c r="Q39" s="404">
        <f t="shared" si="14"/>
        <v>0</v>
      </c>
      <c r="R39" s="404">
        <f t="shared" si="14"/>
        <v>0</v>
      </c>
      <c r="S39" s="404">
        <f t="shared" si="14"/>
        <v>0</v>
      </c>
      <c r="T39" s="404">
        <f t="shared" si="14"/>
        <v>0</v>
      </c>
      <c r="U39" s="404">
        <f t="shared" si="14"/>
        <v>0</v>
      </c>
      <c r="V39" s="194">
        <f>SUM(E39:U39)</f>
        <v>6</v>
      </c>
      <c r="W39" s="194"/>
      <c r="X39" s="430">
        <f>SUM(X41)</f>
        <v>2</v>
      </c>
      <c r="Y39" s="430">
        <f aca="true" t="shared" si="15" ref="Y39:AU39">SUM(Y41)</f>
        <v>0</v>
      </c>
      <c r="Z39" s="430">
        <f t="shared" si="15"/>
        <v>2</v>
      </c>
      <c r="AA39" s="430">
        <f t="shared" si="15"/>
        <v>2</v>
      </c>
      <c r="AB39" s="430">
        <f t="shared" si="15"/>
        <v>2</v>
      </c>
      <c r="AC39" s="430">
        <f t="shared" si="15"/>
        <v>2</v>
      </c>
      <c r="AD39" s="430">
        <f t="shared" si="15"/>
        <v>2</v>
      </c>
      <c r="AE39" s="430">
        <f t="shared" si="15"/>
        <v>0</v>
      </c>
      <c r="AF39" s="430">
        <f t="shared" si="15"/>
        <v>0</v>
      </c>
      <c r="AG39" s="430">
        <f t="shared" si="15"/>
        <v>0</v>
      </c>
      <c r="AH39" s="430">
        <f t="shared" si="15"/>
        <v>0</v>
      </c>
      <c r="AI39" s="430">
        <f t="shared" si="15"/>
        <v>0</v>
      </c>
      <c r="AJ39" s="430">
        <f t="shared" si="15"/>
        <v>2</v>
      </c>
      <c r="AK39" s="430">
        <f t="shared" si="15"/>
        <v>0</v>
      </c>
      <c r="AL39" s="430">
        <f t="shared" si="15"/>
        <v>0</v>
      </c>
      <c r="AM39" s="430">
        <f t="shared" si="15"/>
        <v>0</v>
      </c>
      <c r="AN39" s="430">
        <f t="shared" si="15"/>
        <v>0</v>
      </c>
      <c r="AO39" s="430">
        <f t="shared" si="15"/>
        <v>0</v>
      </c>
      <c r="AP39" s="430">
        <f t="shared" si="15"/>
        <v>0</v>
      </c>
      <c r="AQ39" s="430">
        <f t="shared" si="15"/>
        <v>0</v>
      </c>
      <c r="AR39" s="430">
        <f t="shared" si="15"/>
        <v>0</v>
      </c>
      <c r="AS39" s="430">
        <f t="shared" si="15"/>
        <v>0</v>
      </c>
      <c r="AT39" s="430">
        <f t="shared" si="15"/>
        <v>0</v>
      </c>
      <c r="AU39" s="430">
        <f t="shared" si="15"/>
        <v>0</v>
      </c>
      <c r="AV39" s="430">
        <f>SUM(X39:AU39)</f>
        <v>14</v>
      </c>
      <c r="AW39" s="192"/>
      <c r="AX39" s="207"/>
      <c r="AY39" s="207"/>
      <c r="AZ39" s="207"/>
      <c r="BA39" s="207"/>
      <c r="BB39" s="207"/>
      <c r="BC39" s="207"/>
      <c r="BD39" s="208"/>
    </row>
    <row r="40" spans="1:56" ht="63" customHeight="1" thickBot="1">
      <c r="A40" s="571"/>
      <c r="B40" s="587" t="s">
        <v>265</v>
      </c>
      <c r="C40" s="589" t="s">
        <v>266</v>
      </c>
      <c r="D40" s="400" t="s">
        <v>18</v>
      </c>
      <c r="E40" s="401">
        <v>8</v>
      </c>
      <c r="F40" s="401">
        <v>6</v>
      </c>
      <c r="G40" s="401">
        <v>8</v>
      </c>
      <c r="H40" s="401">
        <v>6</v>
      </c>
      <c r="I40" s="401">
        <v>8</v>
      </c>
      <c r="J40" s="401">
        <v>4</v>
      </c>
      <c r="K40" s="401">
        <v>8</v>
      </c>
      <c r="L40" s="412"/>
      <c r="M40" s="412"/>
      <c r="N40" s="401">
        <v>6</v>
      </c>
      <c r="O40" s="401">
        <v>8</v>
      </c>
      <c r="P40" s="412"/>
      <c r="Q40" s="412"/>
      <c r="R40" s="412"/>
      <c r="S40" s="401">
        <v>6</v>
      </c>
      <c r="T40" s="401">
        <v>7</v>
      </c>
      <c r="U40" s="423"/>
      <c r="V40" s="194">
        <f t="shared" si="4"/>
        <v>75</v>
      </c>
      <c r="W40" s="194"/>
      <c r="X40" s="401">
        <v>12</v>
      </c>
      <c r="Y40" s="401">
        <v>10</v>
      </c>
      <c r="Z40" s="401">
        <v>10</v>
      </c>
      <c r="AA40" s="401">
        <v>10</v>
      </c>
      <c r="AB40" s="401">
        <v>12</v>
      </c>
      <c r="AC40" s="401">
        <v>10</v>
      </c>
      <c r="AD40" s="401">
        <v>12</v>
      </c>
      <c r="AE40" s="412"/>
      <c r="AF40" s="412"/>
      <c r="AG40" s="412"/>
      <c r="AH40" s="412"/>
      <c r="AI40" s="412"/>
      <c r="AJ40" s="401">
        <v>2</v>
      </c>
      <c r="AK40" s="435"/>
      <c r="AL40" s="412"/>
      <c r="AM40" s="412"/>
      <c r="AN40" s="412"/>
      <c r="AO40" s="412"/>
      <c r="AP40" s="216"/>
      <c r="AQ40" s="216"/>
      <c r="AR40" s="216"/>
      <c r="AS40" s="216"/>
      <c r="AT40" s="438"/>
      <c r="AU40" s="438"/>
      <c r="AV40" s="436">
        <f t="shared" si="5"/>
        <v>78</v>
      </c>
      <c r="AW40" s="192"/>
      <c r="AX40" s="207"/>
      <c r="AY40" s="207"/>
      <c r="AZ40" s="207"/>
      <c r="BA40" s="207"/>
      <c r="BB40" s="207"/>
      <c r="BC40" s="207"/>
      <c r="BD40" s="208"/>
    </row>
    <row r="41" spans="1:56" ht="19.5" thickBot="1">
      <c r="A41" s="571"/>
      <c r="B41" s="588"/>
      <c r="C41" s="590"/>
      <c r="D41" s="402" t="s">
        <v>19</v>
      </c>
      <c r="E41" s="401">
        <v>2</v>
      </c>
      <c r="F41" s="401"/>
      <c r="G41" s="401">
        <v>2</v>
      </c>
      <c r="H41" s="401"/>
      <c r="I41" s="401">
        <v>2</v>
      </c>
      <c r="J41" s="401"/>
      <c r="K41" s="401"/>
      <c r="L41" s="412"/>
      <c r="M41" s="412"/>
      <c r="N41" s="401"/>
      <c r="O41" s="401"/>
      <c r="P41" s="412"/>
      <c r="Q41" s="412"/>
      <c r="R41" s="412"/>
      <c r="S41" s="401"/>
      <c r="T41" s="401"/>
      <c r="U41" s="423"/>
      <c r="V41" s="194">
        <f t="shared" si="4"/>
        <v>6</v>
      </c>
      <c r="W41" s="194"/>
      <c r="X41" s="401">
        <v>2</v>
      </c>
      <c r="Y41" s="401"/>
      <c r="Z41" s="401">
        <v>2</v>
      </c>
      <c r="AA41" s="401">
        <v>2</v>
      </c>
      <c r="AB41" s="401">
        <v>2</v>
      </c>
      <c r="AC41" s="401">
        <v>2</v>
      </c>
      <c r="AD41" s="401">
        <v>2</v>
      </c>
      <c r="AE41" s="412"/>
      <c r="AF41" s="412"/>
      <c r="AG41" s="412"/>
      <c r="AH41" s="412"/>
      <c r="AI41" s="412"/>
      <c r="AJ41" s="401">
        <v>2</v>
      </c>
      <c r="AK41" s="435"/>
      <c r="AL41" s="412"/>
      <c r="AM41" s="412"/>
      <c r="AN41" s="412"/>
      <c r="AO41" s="412"/>
      <c r="AP41" s="216"/>
      <c r="AQ41" s="216"/>
      <c r="AR41" s="216"/>
      <c r="AS41" s="216"/>
      <c r="AT41" s="438"/>
      <c r="AU41" s="438"/>
      <c r="AV41" s="436">
        <f t="shared" si="5"/>
        <v>14</v>
      </c>
      <c r="AW41" s="192"/>
      <c r="AX41" s="207"/>
      <c r="AY41" s="207"/>
      <c r="AZ41" s="207"/>
      <c r="BA41" s="207"/>
      <c r="BB41" s="207"/>
      <c r="BC41" s="207"/>
      <c r="BD41" s="208"/>
    </row>
    <row r="42" spans="1:56" ht="20.25" thickBot="1" thickTop="1">
      <c r="A42" s="571"/>
      <c r="B42" s="389" t="s">
        <v>264</v>
      </c>
      <c r="C42" s="381" t="s">
        <v>29</v>
      </c>
      <c r="D42" s="390"/>
      <c r="E42" s="188"/>
      <c r="F42" s="188"/>
      <c r="G42" s="188"/>
      <c r="H42" s="188"/>
      <c r="I42" s="188"/>
      <c r="J42" s="188"/>
      <c r="K42" s="188"/>
      <c r="L42" s="412"/>
      <c r="M42" s="412">
        <v>36</v>
      </c>
      <c r="N42" s="188"/>
      <c r="O42" s="188"/>
      <c r="P42" s="412"/>
      <c r="Q42" s="412"/>
      <c r="R42" s="412"/>
      <c r="S42" s="202"/>
      <c r="T42" s="202"/>
      <c r="U42" s="423"/>
      <c r="V42" s="194">
        <f t="shared" si="4"/>
        <v>36</v>
      </c>
      <c r="W42" s="193"/>
      <c r="X42" s="187"/>
      <c r="Y42" s="187"/>
      <c r="Z42" s="187"/>
      <c r="AA42" s="190"/>
      <c r="AB42" s="190"/>
      <c r="AC42" s="190"/>
      <c r="AD42" s="190"/>
      <c r="AE42" s="412"/>
      <c r="AF42" s="412"/>
      <c r="AG42" s="412"/>
      <c r="AH42" s="412"/>
      <c r="AI42" s="412"/>
      <c r="AJ42" s="190"/>
      <c r="AK42" s="435"/>
      <c r="AL42" s="412"/>
      <c r="AM42" s="412"/>
      <c r="AN42" s="412"/>
      <c r="AO42" s="412"/>
      <c r="AP42" s="216"/>
      <c r="AQ42" s="216"/>
      <c r="AR42" s="216"/>
      <c r="AS42" s="216"/>
      <c r="AT42" s="438"/>
      <c r="AU42" s="438"/>
      <c r="AV42" s="436">
        <f t="shared" si="5"/>
        <v>0</v>
      </c>
      <c r="AW42" s="192"/>
      <c r="AX42" s="207"/>
      <c r="AY42" s="207"/>
      <c r="AZ42" s="207"/>
      <c r="BA42" s="207"/>
      <c r="BB42" s="207"/>
      <c r="BC42" s="207"/>
      <c r="BD42" s="208"/>
    </row>
    <row r="43" spans="1:56" ht="40.5" customHeight="1" thickBot="1" thickTop="1">
      <c r="A43" s="571"/>
      <c r="B43" s="419" t="s">
        <v>267</v>
      </c>
      <c r="C43" s="420" t="s">
        <v>88</v>
      </c>
      <c r="D43" s="383"/>
      <c r="E43" s="188"/>
      <c r="F43" s="188"/>
      <c r="G43" s="188"/>
      <c r="H43" s="188"/>
      <c r="I43" s="188"/>
      <c r="J43" s="188"/>
      <c r="K43" s="188"/>
      <c r="L43" s="412"/>
      <c r="M43" s="412"/>
      <c r="N43" s="188"/>
      <c r="O43" s="188"/>
      <c r="P43" s="412"/>
      <c r="Q43" s="412"/>
      <c r="R43" s="412">
        <v>36</v>
      </c>
      <c r="S43" s="202"/>
      <c r="T43" s="202"/>
      <c r="U43" s="423"/>
      <c r="V43" s="194">
        <f t="shared" si="4"/>
        <v>36</v>
      </c>
      <c r="W43" s="193"/>
      <c r="X43" s="187"/>
      <c r="Y43" s="187"/>
      <c r="Z43" s="187"/>
      <c r="AA43" s="190"/>
      <c r="AB43" s="190"/>
      <c r="AC43" s="190"/>
      <c r="AD43" s="190"/>
      <c r="AE43" s="412"/>
      <c r="AF43" s="412"/>
      <c r="AG43" s="412"/>
      <c r="AH43" s="412">
        <v>36</v>
      </c>
      <c r="AI43" s="412">
        <v>36</v>
      </c>
      <c r="AJ43" s="190"/>
      <c r="AK43" s="435"/>
      <c r="AL43" s="412"/>
      <c r="AM43" s="412"/>
      <c r="AN43" s="412"/>
      <c r="AO43" s="412"/>
      <c r="AP43" s="216"/>
      <c r="AQ43" s="216"/>
      <c r="AR43" s="216"/>
      <c r="AS43" s="216"/>
      <c r="AT43" s="438"/>
      <c r="AU43" s="438"/>
      <c r="AV43" s="436">
        <f t="shared" si="5"/>
        <v>72</v>
      </c>
      <c r="AW43" s="192"/>
      <c r="AX43" s="207"/>
      <c r="AY43" s="207"/>
      <c r="AZ43" s="207"/>
      <c r="BA43" s="207"/>
      <c r="BB43" s="207"/>
      <c r="BC43" s="207"/>
      <c r="BD43" s="208"/>
    </row>
    <row r="44" spans="1:56" ht="40.5" customHeight="1" thickBot="1">
      <c r="A44" s="572"/>
      <c r="B44" s="399" t="s">
        <v>262</v>
      </c>
      <c r="C44" s="399" t="s">
        <v>249</v>
      </c>
      <c r="D44" s="399"/>
      <c r="E44" s="188"/>
      <c r="F44" s="188"/>
      <c r="G44" s="188"/>
      <c r="H44" s="188"/>
      <c r="I44" s="188"/>
      <c r="J44" s="188"/>
      <c r="K44" s="188"/>
      <c r="L44" s="412"/>
      <c r="M44" s="412"/>
      <c r="N44" s="188"/>
      <c r="O44" s="188"/>
      <c r="P44" s="412"/>
      <c r="Q44" s="412"/>
      <c r="R44" s="412"/>
      <c r="S44" s="202"/>
      <c r="T44" s="202"/>
      <c r="U44" s="423"/>
      <c r="V44" s="194"/>
      <c r="W44" s="193"/>
      <c r="X44" s="187"/>
      <c r="Y44" s="187"/>
      <c r="Z44" s="187"/>
      <c r="AA44" s="190"/>
      <c r="AB44" s="190"/>
      <c r="AC44" s="190"/>
      <c r="AD44" s="190"/>
      <c r="AE44" s="412"/>
      <c r="AF44" s="412"/>
      <c r="AG44" s="412"/>
      <c r="AH44" s="412"/>
      <c r="AI44" s="412"/>
      <c r="AJ44" s="190"/>
      <c r="AK44" s="435">
        <v>18</v>
      </c>
      <c r="AL44" s="412"/>
      <c r="AM44" s="412"/>
      <c r="AN44" s="412"/>
      <c r="AO44" s="412"/>
      <c r="AP44" s="216"/>
      <c r="AQ44" s="216"/>
      <c r="AR44" s="216"/>
      <c r="AS44" s="216"/>
      <c r="AT44" s="438"/>
      <c r="AU44" s="438"/>
      <c r="AV44" s="436">
        <f t="shared" si="5"/>
        <v>18</v>
      </c>
      <c r="AW44" s="192"/>
      <c r="AX44" s="207"/>
      <c r="AY44" s="207"/>
      <c r="AZ44" s="207"/>
      <c r="BA44" s="207"/>
      <c r="BB44" s="207"/>
      <c r="BC44" s="207"/>
      <c r="BD44" s="209"/>
    </row>
    <row r="45" spans="1:56" ht="78" customHeight="1" thickBot="1">
      <c r="A45" s="572"/>
      <c r="B45" s="442" t="s">
        <v>269</v>
      </c>
      <c r="C45" s="442" t="s">
        <v>270</v>
      </c>
      <c r="D45" s="442"/>
      <c r="E45" s="404"/>
      <c r="F45" s="404"/>
      <c r="G45" s="404"/>
      <c r="H45" s="404"/>
      <c r="I45" s="404"/>
      <c r="J45" s="404"/>
      <c r="K45" s="404"/>
      <c r="L45" s="412"/>
      <c r="M45" s="412"/>
      <c r="N45" s="404"/>
      <c r="O45" s="404"/>
      <c r="P45" s="412"/>
      <c r="Q45" s="412"/>
      <c r="R45" s="412"/>
      <c r="S45" s="404"/>
      <c r="T45" s="404"/>
      <c r="U45" s="405"/>
      <c r="V45" s="194"/>
      <c r="W45" s="193"/>
      <c r="X45" s="430">
        <f>SUM(X46,X47,X48)</f>
        <v>12</v>
      </c>
      <c r="Y45" s="430">
        <f aca="true" t="shared" si="16" ref="Y45:AK45">SUM(Y46,Y47,Y48)</f>
        <v>12</v>
      </c>
      <c r="Z45" s="430">
        <f t="shared" si="16"/>
        <v>12</v>
      </c>
      <c r="AA45" s="430">
        <f t="shared" si="16"/>
        <v>12</v>
      </c>
      <c r="AB45" s="430">
        <f t="shared" si="16"/>
        <v>14</v>
      </c>
      <c r="AC45" s="430">
        <f t="shared" si="16"/>
        <v>14</v>
      </c>
      <c r="AD45" s="430">
        <f t="shared" si="16"/>
        <v>12</v>
      </c>
      <c r="AE45" s="430">
        <f t="shared" si="16"/>
        <v>36</v>
      </c>
      <c r="AF45" s="430">
        <f t="shared" si="16"/>
        <v>36</v>
      </c>
      <c r="AG45" s="430">
        <f t="shared" si="16"/>
        <v>36</v>
      </c>
      <c r="AH45" s="430">
        <f t="shared" si="16"/>
        <v>0</v>
      </c>
      <c r="AI45" s="430">
        <f t="shared" si="16"/>
        <v>0</v>
      </c>
      <c r="AJ45" s="430">
        <f t="shared" si="16"/>
        <v>8</v>
      </c>
      <c r="AK45" s="430">
        <f t="shared" si="16"/>
        <v>18</v>
      </c>
      <c r="AL45" s="430"/>
      <c r="AM45" s="430"/>
      <c r="AN45" s="430"/>
      <c r="AO45" s="430"/>
      <c r="AP45" s="430"/>
      <c r="AQ45" s="430"/>
      <c r="AR45" s="430"/>
      <c r="AS45" s="430"/>
      <c r="AT45" s="430">
        <f>SUM(AT46,AT47,AT48)</f>
        <v>0</v>
      </c>
      <c r="AU45" s="430">
        <f>SUM(AU46,AU47,AU48)</f>
        <v>0</v>
      </c>
      <c r="AV45" s="430">
        <f>SUM(X45:AU45)</f>
        <v>222</v>
      </c>
      <c r="AW45" s="192"/>
      <c r="AX45" s="207"/>
      <c r="AY45" s="207"/>
      <c r="AZ45" s="207"/>
      <c r="BA45" s="207"/>
      <c r="BB45" s="207"/>
      <c r="BC45" s="207"/>
      <c r="BD45" s="209"/>
    </row>
    <row r="46" spans="1:56" ht="78" customHeight="1" thickBot="1">
      <c r="A46" s="572"/>
      <c r="B46" s="399" t="s">
        <v>271</v>
      </c>
      <c r="C46" s="399" t="s">
        <v>272</v>
      </c>
      <c r="D46" s="399" t="s">
        <v>18</v>
      </c>
      <c r="E46" s="188"/>
      <c r="F46" s="188"/>
      <c r="G46" s="188"/>
      <c r="H46" s="188"/>
      <c r="I46" s="188"/>
      <c r="J46" s="188"/>
      <c r="K46" s="188"/>
      <c r="L46" s="412"/>
      <c r="M46" s="412"/>
      <c r="N46" s="188"/>
      <c r="O46" s="188"/>
      <c r="P46" s="412"/>
      <c r="Q46" s="412"/>
      <c r="R46" s="412"/>
      <c r="S46" s="202"/>
      <c r="T46" s="202"/>
      <c r="U46" s="423"/>
      <c r="V46" s="194"/>
      <c r="W46" s="193"/>
      <c r="X46" s="187">
        <v>12</v>
      </c>
      <c r="Y46" s="187">
        <v>12</v>
      </c>
      <c r="Z46" s="187">
        <v>12</v>
      </c>
      <c r="AA46" s="190">
        <v>12</v>
      </c>
      <c r="AB46" s="190">
        <v>14</v>
      </c>
      <c r="AC46" s="190">
        <v>14</v>
      </c>
      <c r="AD46" s="190">
        <v>12</v>
      </c>
      <c r="AE46" s="412"/>
      <c r="AF46" s="412"/>
      <c r="AG46" s="412"/>
      <c r="AH46" s="412"/>
      <c r="AI46" s="412"/>
      <c r="AJ46" s="190">
        <v>8</v>
      </c>
      <c r="AK46" s="435"/>
      <c r="AL46" s="412"/>
      <c r="AM46" s="412"/>
      <c r="AN46" s="412"/>
      <c r="AO46" s="412"/>
      <c r="AP46" s="216"/>
      <c r="AQ46" s="216"/>
      <c r="AR46" s="216"/>
      <c r="AS46" s="216"/>
      <c r="AT46" s="438"/>
      <c r="AU46" s="438"/>
      <c r="AV46" s="436">
        <f t="shared" si="5"/>
        <v>96</v>
      </c>
      <c r="AW46" s="192"/>
      <c r="AX46" s="207"/>
      <c r="AY46" s="207"/>
      <c r="AZ46" s="207"/>
      <c r="BA46" s="207"/>
      <c r="BB46" s="207"/>
      <c r="BC46" s="207"/>
      <c r="BD46" s="209"/>
    </row>
    <row r="47" spans="1:56" ht="78" customHeight="1" thickBot="1">
      <c r="A47" s="572"/>
      <c r="B47" s="399" t="s">
        <v>273</v>
      </c>
      <c r="C47" s="399" t="s">
        <v>274</v>
      </c>
      <c r="D47" s="399"/>
      <c r="E47" s="188"/>
      <c r="F47" s="188"/>
      <c r="G47" s="188"/>
      <c r="H47" s="188"/>
      <c r="I47" s="188"/>
      <c r="J47" s="188"/>
      <c r="K47" s="188"/>
      <c r="L47" s="412"/>
      <c r="M47" s="412"/>
      <c r="N47" s="188"/>
      <c r="O47" s="188"/>
      <c r="P47" s="412"/>
      <c r="Q47" s="412"/>
      <c r="R47" s="412"/>
      <c r="S47" s="202"/>
      <c r="T47" s="202"/>
      <c r="U47" s="423"/>
      <c r="V47" s="194"/>
      <c r="W47" s="193"/>
      <c r="X47" s="187"/>
      <c r="Y47" s="187"/>
      <c r="Z47" s="187"/>
      <c r="AA47" s="190"/>
      <c r="AB47" s="190"/>
      <c r="AC47" s="190"/>
      <c r="AD47" s="190"/>
      <c r="AE47" s="412">
        <v>36</v>
      </c>
      <c r="AF47" s="412">
        <v>36</v>
      </c>
      <c r="AG47" s="412">
        <v>36</v>
      </c>
      <c r="AH47" s="412"/>
      <c r="AI47" s="412"/>
      <c r="AJ47" s="190"/>
      <c r="AK47" s="435"/>
      <c r="AL47" s="412"/>
      <c r="AM47" s="412"/>
      <c r="AN47" s="412"/>
      <c r="AO47" s="412"/>
      <c r="AP47" s="216"/>
      <c r="AQ47" s="216"/>
      <c r="AR47" s="216"/>
      <c r="AS47" s="216"/>
      <c r="AT47" s="438"/>
      <c r="AU47" s="438"/>
      <c r="AV47" s="436">
        <f t="shared" si="5"/>
        <v>108</v>
      </c>
      <c r="AW47" s="192"/>
      <c r="AX47" s="207"/>
      <c r="AY47" s="207"/>
      <c r="AZ47" s="207"/>
      <c r="BA47" s="207"/>
      <c r="BB47" s="207"/>
      <c r="BC47" s="207"/>
      <c r="BD47" s="209"/>
    </row>
    <row r="48" spans="1:56" ht="78" customHeight="1" thickBot="1">
      <c r="A48" s="572"/>
      <c r="B48" s="399" t="s">
        <v>273</v>
      </c>
      <c r="C48" s="399" t="s">
        <v>249</v>
      </c>
      <c r="D48" s="399"/>
      <c r="E48" s="188"/>
      <c r="F48" s="188"/>
      <c r="G48" s="188"/>
      <c r="H48" s="188"/>
      <c r="I48" s="188"/>
      <c r="J48" s="188"/>
      <c r="K48" s="188"/>
      <c r="L48" s="412"/>
      <c r="M48" s="412"/>
      <c r="N48" s="188"/>
      <c r="O48" s="188"/>
      <c r="P48" s="412"/>
      <c r="Q48" s="412"/>
      <c r="R48" s="412"/>
      <c r="S48" s="202"/>
      <c r="T48" s="202"/>
      <c r="U48" s="423"/>
      <c r="V48" s="194"/>
      <c r="W48" s="193"/>
      <c r="X48" s="187"/>
      <c r="Y48" s="187"/>
      <c r="Z48" s="187"/>
      <c r="AA48" s="190"/>
      <c r="AB48" s="190"/>
      <c r="AC48" s="190"/>
      <c r="AD48" s="190"/>
      <c r="AE48" s="412"/>
      <c r="AF48" s="412"/>
      <c r="AG48" s="412"/>
      <c r="AH48" s="412"/>
      <c r="AI48" s="412"/>
      <c r="AJ48" s="190"/>
      <c r="AK48" s="435">
        <v>18</v>
      </c>
      <c r="AL48" s="412"/>
      <c r="AM48" s="412"/>
      <c r="AN48" s="412"/>
      <c r="AO48" s="412"/>
      <c r="AP48" s="216"/>
      <c r="AQ48" s="216"/>
      <c r="AR48" s="216"/>
      <c r="AS48" s="216"/>
      <c r="AT48" s="438"/>
      <c r="AU48" s="438"/>
      <c r="AV48" s="436"/>
      <c r="AW48" s="192"/>
      <c r="AX48" s="207"/>
      <c r="AY48" s="207"/>
      <c r="AZ48" s="207"/>
      <c r="BA48" s="207"/>
      <c r="BB48" s="207"/>
      <c r="BC48" s="207"/>
      <c r="BD48" s="209"/>
    </row>
    <row r="49" spans="1:56" ht="42.75" customHeight="1" thickBot="1">
      <c r="A49" s="571"/>
      <c r="B49" s="391" t="s">
        <v>112</v>
      </c>
      <c r="C49" s="392" t="s">
        <v>113</v>
      </c>
      <c r="D49" s="421"/>
      <c r="E49" s="213"/>
      <c r="F49" s="213"/>
      <c r="G49" s="213"/>
      <c r="H49" s="213"/>
      <c r="I49" s="213"/>
      <c r="J49" s="213"/>
      <c r="K49" s="213"/>
      <c r="L49" s="216"/>
      <c r="M49" s="216"/>
      <c r="N49" s="213"/>
      <c r="O49" s="213"/>
      <c r="P49" s="216"/>
      <c r="Q49" s="216"/>
      <c r="R49" s="216"/>
      <c r="S49" s="213"/>
      <c r="T49" s="213"/>
      <c r="U49" s="431"/>
      <c r="V49" s="194">
        <f t="shared" si="4"/>
        <v>0</v>
      </c>
      <c r="W49" s="193"/>
      <c r="X49" s="214"/>
      <c r="Y49" s="213"/>
      <c r="Z49" s="213"/>
      <c r="AA49" s="215"/>
      <c r="AB49" s="215"/>
      <c r="AC49" s="215"/>
      <c r="AD49" s="215"/>
      <c r="AE49" s="412"/>
      <c r="AF49" s="412"/>
      <c r="AG49" s="412"/>
      <c r="AH49" s="412"/>
      <c r="AI49" s="412"/>
      <c r="AJ49" s="215"/>
      <c r="AK49" s="435"/>
      <c r="AL49" s="412">
        <v>36</v>
      </c>
      <c r="AM49" s="412">
        <v>36</v>
      </c>
      <c r="AN49" s="412">
        <v>36</v>
      </c>
      <c r="AO49" s="412">
        <v>36</v>
      </c>
      <c r="AP49" s="216"/>
      <c r="AQ49" s="216"/>
      <c r="AR49" s="216"/>
      <c r="AS49" s="216"/>
      <c r="AT49" s="438"/>
      <c r="AU49" s="438"/>
      <c r="AV49" s="436">
        <f>SUM(X49:AU49)</f>
        <v>144</v>
      </c>
      <c r="AW49" s="593">
        <v>216</v>
      </c>
      <c r="AX49" s="207"/>
      <c r="AY49" s="207"/>
      <c r="AZ49" s="207"/>
      <c r="BA49" s="207"/>
      <c r="BB49" s="207"/>
      <c r="BC49" s="207"/>
      <c r="BD49" s="209"/>
    </row>
    <row r="50" spans="1:66" s="206" customFormat="1" ht="42" customHeight="1" thickBot="1">
      <c r="A50" s="571"/>
      <c r="B50" s="393"/>
      <c r="C50" s="394" t="s">
        <v>114</v>
      </c>
      <c r="D50" s="395"/>
      <c r="E50" s="203"/>
      <c r="F50" s="203"/>
      <c r="G50" s="203"/>
      <c r="H50" s="203"/>
      <c r="I50" s="203"/>
      <c r="J50" s="203"/>
      <c r="K50" s="203"/>
      <c r="L50" s="412"/>
      <c r="M50" s="412"/>
      <c r="N50" s="203"/>
      <c r="O50" s="203"/>
      <c r="P50" s="412"/>
      <c r="Q50" s="412"/>
      <c r="R50" s="412"/>
      <c r="S50" s="203"/>
      <c r="T50" s="203"/>
      <c r="U50" s="423"/>
      <c r="V50" s="194">
        <f t="shared" si="4"/>
        <v>0</v>
      </c>
      <c r="W50" s="193"/>
      <c r="X50" s="204"/>
      <c r="Y50" s="203"/>
      <c r="Z50" s="203"/>
      <c r="AA50" s="205"/>
      <c r="AB50" s="205"/>
      <c r="AC50" s="205"/>
      <c r="AD50" s="205"/>
      <c r="AE50" s="412"/>
      <c r="AF50" s="412"/>
      <c r="AG50" s="412"/>
      <c r="AH50" s="412"/>
      <c r="AI50" s="412"/>
      <c r="AJ50" s="205"/>
      <c r="AK50" s="435"/>
      <c r="AL50" s="412"/>
      <c r="AM50" s="412"/>
      <c r="AN50" s="412"/>
      <c r="AO50" s="412"/>
      <c r="AP50" s="216"/>
      <c r="AQ50" s="216"/>
      <c r="AR50" s="216"/>
      <c r="AS50" s="216"/>
      <c r="AT50" s="438"/>
      <c r="AU50" s="438"/>
      <c r="AV50" s="436">
        <f t="shared" si="5"/>
        <v>0</v>
      </c>
      <c r="AW50" s="594"/>
      <c r="AX50" s="207"/>
      <c r="AY50" s="207"/>
      <c r="AZ50" s="207"/>
      <c r="BA50" s="207"/>
      <c r="BB50" s="207"/>
      <c r="BC50" s="207"/>
      <c r="BD50" s="20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</row>
    <row r="51" spans="1:56" ht="39.75" customHeight="1" thickBot="1">
      <c r="A51" s="571"/>
      <c r="B51" s="382"/>
      <c r="C51" s="396" t="s">
        <v>115</v>
      </c>
      <c r="D51" s="390"/>
      <c r="E51" s="188"/>
      <c r="F51" s="188"/>
      <c r="G51" s="188"/>
      <c r="H51" s="188"/>
      <c r="I51" s="188"/>
      <c r="J51" s="188"/>
      <c r="K51" s="188"/>
      <c r="L51" s="412"/>
      <c r="M51" s="412"/>
      <c r="N51" s="188"/>
      <c r="O51" s="188"/>
      <c r="P51" s="412"/>
      <c r="Q51" s="412"/>
      <c r="R51" s="412"/>
      <c r="S51" s="202"/>
      <c r="T51" s="202"/>
      <c r="U51" s="423"/>
      <c r="V51" s="194">
        <f t="shared" si="4"/>
        <v>0</v>
      </c>
      <c r="W51" s="193"/>
      <c r="X51" s="187"/>
      <c r="Y51" s="188"/>
      <c r="Z51" s="188"/>
      <c r="AA51" s="190"/>
      <c r="AB51" s="190"/>
      <c r="AC51" s="190"/>
      <c r="AD51" s="190"/>
      <c r="AE51" s="412"/>
      <c r="AF51" s="412"/>
      <c r="AG51" s="412"/>
      <c r="AH51" s="412"/>
      <c r="AI51" s="412"/>
      <c r="AJ51" s="190"/>
      <c r="AK51" s="435"/>
      <c r="AL51" s="412"/>
      <c r="AM51" s="412"/>
      <c r="AN51" s="412"/>
      <c r="AO51" s="412"/>
      <c r="AP51" s="216">
        <v>36</v>
      </c>
      <c r="AQ51" s="216">
        <v>36</v>
      </c>
      <c r="AR51" s="216">
        <v>36</v>
      </c>
      <c r="AS51" s="216">
        <v>36</v>
      </c>
      <c r="AT51" s="438"/>
      <c r="AU51" s="438"/>
      <c r="AV51" s="436">
        <f t="shared" si="5"/>
        <v>144</v>
      </c>
      <c r="AW51" s="594"/>
      <c r="AX51" s="207"/>
      <c r="AY51" s="207"/>
      <c r="AZ51" s="207"/>
      <c r="BA51" s="207"/>
      <c r="BB51" s="207"/>
      <c r="BC51" s="207"/>
      <c r="BD51" s="209"/>
    </row>
    <row r="52" spans="1:56" ht="46.5" customHeight="1" thickBot="1">
      <c r="A52" s="571"/>
      <c r="B52" s="397"/>
      <c r="C52" s="396" t="s">
        <v>116</v>
      </c>
      <c r="D52" s="390"/>
      <c r="E52" s="188"/>
      <c r="F52" s="188"/>
      <c r="G52" s="188"/>
      <c r="H52" s="188"/>
      <c r="I52" s="188"/>
      <c r="J52" s="188"/>
      <c r="K52" s="188"/>
      <c r="L52" s="412"/>
      <c r="M52" s="412"/>
      <c r="N52" s="188"/>
      <c r="O52" s="188"/>
      <c r="P52" s="412"/>
      <c r="Q52" s="412"/>
      <c r="R52" s="412"/>
      <c r="S52" s="202"/>
      <c r="T52" s="202"/>
      <c r="U52" s="423"/>
      <c r="V52" s="194">
        <f t="shared" si="4"/>
        <v>0</v>
      </c>
      <c r="W52" s="193"/>
      <c r="X52" s="187"/>
      <c r="Y52" s="188"/>
      <c r="Z52" s="188"/>
      <c r="AA52" s="190"/>
      <c r="AB52" s="190"/>
      <c r="AC52" s="190"/>
      <c r="AD52" s="190"/>
      <c r="AE52" s="412"/>
      <c r="AF52" s="412"/>
      <c r="AG52" s="412"/>
      <c r="AH52" s="412"/>
      <c r="AI52" s="412"/>
      <c r="AJ52" s="190"/>
      <c r="AK52" s="435"/>
      <c r="AL52" s="412"/>
      <c r="AM52" s="412"/>
      <c r="AN52" s="412"/>
      <c r="AO52" s="412"/>
      <c r="AP52" s="216"/>
      <c r="AQ52" s="216"/>
      <c r="AR52" s="216"/>
      <c r="AS52" s="216"/>
      <c r="AT52" s="438">
        <v>36</v>
      </c>
      <c r="AU52" s="438">
        <v>36</v>
      </c>
      <c r="AV52" s="436">
        <f t="shared" si="5"/>
        <v>72</v>
      </c>
      <c r="AW52" s="595"/>
      <c r="AX52" s="207"/>
      <c r="AY52" s="207"/>
      <c r="AZ52" s="207"/>
      <c r="BA52" s="207"/>
      <c r="BB52" s="207"/>
      <c r="BC52" s="207"/>
      <c r="BD52" s="209"/>
    </row>
    <row r="53" spans="1:56" ht="19.5" thickBot="1">
      <c r="A53" s="571"/>
      <c r="B53" s="584" t="s">
        <v>35</v>
      </c>
      <c r="C53" s="585"/>
      <c r="D53" s="586"/>
      <c r="E53" s="212">
        <f>SUM(E38,E33,E24,E17)</f>
        <v>36</v>
      </c>
      <c r="F53" s="212">
        <f>SUM(F38,F33,F24,F17)</f>
        <v>36</v>
      </c>
      <c r="G53" s="212">
        <f>SUM(G38,G33,G24,G17)</f>
        <v>36</v>
      </c>
      <c r="H53" s="212">
        <f>SUM(H38,H33,H24,H17)</f>
        <v>36</v>
      </c>
      <c r="I53" s="212">
        <v>36</v>
      </c>
      <c r="J53" s="212">
        <f aca="true" t="shared" si="17" ref="J53:R53">SUM(J38,J33,J24,J17)</f>
        <v>36</v>
      </c>
      <c r="K53" s="212">
        <f t="shared" si="17"/>
        <v>36</v>
      </c>
      <c r="L53" s="212">
        <f t="shared" si="17"/>
        <v>36</v>
      </c>
      <c r="M53" s="212">
        <f t="shared" si="17"/>
        <v>36</v>
      </c>
      <c r="N53" s="212">
        <f t="shared" si="17"/>
        <v>36</v>
      </c>
      <c r="O53" s="212">
        <f t="shared" si="17"/>
        <v>36</v>
      </c>
      <c r="P53" s="212">
        <f t="shared" si="17"/>
        <v>36</v>
      </c>
      <c r="Q53" s="212">
        <f t="shared" si="17"/>
        <v>36</v>
      </c>
      <c r="R53" s="212">
        <f t="shared" si="17"/>
        <v>36</v>
      </c>
      <c r="S53" s="212">
        <v>36</v>
      </c>
      <c r="T53" s="212">
        <v>36</v>
      </c>
      <c r="U53" s="212">
        <f>SUM(U38,U33,U24,U17)</f>
        <v>27</v>
      </c>
      <c r="V53" s="194">
        <f>SUM(V31,V24,V17)</f>
        <v>581</v>
      </c>
      <c r="W53" s="193"/>
      <c r="X53" s="439">
        <f>SUM(X45,X38,X24,X17)</f>
        <v>36</v>
      </c>
      <c r="Y53" s="439">
        <f aca="true" t="shared" si="18" ref="Y53:AU53">SUM(Y45,Y38,Y24,Y17)</f>
        <v>36</v>
      </c>
      <c r="Z53" s="439">
        <f t="shared" si="18"/>
        <v>32</v>
      </c>
      <c r="AA53" s="439">
        <f t="shared" si="18"/>
        <v>36</v>
      </c>
      <c r="AB53" s="439">
        <f t="shared" si="18"/>
        <v>36</v>
      </c>
      <c r="AC53" s="439">
        <f t="shared" si="18"/>
        <v>36</v>
      </c>
      <c r="AD53" s="439">
        <f t="shared" si="18"/>
        <v>36</v>
      </c>
      <c r="AE53" s="439">
        <f t="shared" si="18"/>
        <v>36</v>
      </c>
      <c r="AF53" s="439">
        <f t="shared" si="18"/>
        <v>36</v>
      </c>
      <c r="AG53" s="439">
        <f t="shared" si="18"/>
        <v>36</v>
      </c>
      <c r="AH53" s="439">
        <f t="shared" si="18"/>
        <v>36</v>
      </c>
      <c r="AI53" s="439">
        <f t="shared" si="18"/>
        <v>36</v>
      </c>
      <c r="AJ53" s="439">
        <f t="shared" si="18"/>
        <v>12</v>
      </c>
      <c r="AK53" s="439">
        <f t="shared" si="18"/>
        <v>36</v>
      </c>
      <c r="AL53" s="439">
        <v>36</v>
      </c>
      <c r="AM53" s="439">
        <v>36</v>
      </c>
      <c r="AN53" s="439">
        <v>36</v>
      </c>
      <c r="AO53" s="439">
        <v>36</v>
      </c>
      <c r="AP53" s="439">
        <f t="shared" si="18"/>
        <v>0</v>
      </c>
      <c r="AQ53" s="439">
        <f t="shared" si="18"/>
        <v>0</v>
      </c>
      <c r="AR53" s="439">
        <f t="shared" si="18"/>
        <v>0</v>
      </c>
      <c r="AS53" s="439">
        <f t="shared" si="18"/>
        <v>0</v>
      </c>
      <c r="AT53" s="439">
        <f t="shared" si="18"/>
        <v>0</v>
      </c>
      <c r="AU53" s="439">
        <f t="shared" si="18"/>
        <v>0</v>
      </c>
      <c r="AV53" s="440">
        <f>SUM(AV31,AV17,AV24)</f>
        <v>620</v>
      </c>
      <c r="AW53" s="192"/>
      <c r="AX53" s="210"/>
      <c r="AY53" s="210"/>
      <c r="AZ53" s="210"/>
      <c r="BA53" s="210"/>
      <c r="BB53" s="210"/>
      <c r="BC53" s="210"/>
      <c r="BD53" s="209"/>
    </row>
    <row r="54" spans="1:56" ht="19.5" thickBot="1">
      <c r="A54" s="571"/>
      <c r="B54" s="584" t="s">
        <v>20</v>
      </c>
      <c r="C54" s="585"/>
      <c r="D54" s="586"/>
      <c r="E54" s="212">
        <f>SUM(E41,E27,E22,E20)</f>
        <v>3</v>
      </c>
      <c r="F54" s="212">
        <f aca="true" t="shared" si="19" ref="F54:U54">SUM(F41,F27,F22,F20)</f>
        <v>1</v>
      </c>
      <c r="G54" s="212">
        <f t="shared" si="19"/>
        <v>3</v>
      </c>
      <c r="H54" s="212">
        <f t="shared" si="19"/>
        <v>1</v>
      </c>
      <c r="I54" s="212">
        <f t="shared" si="19"/>
        <v>3</v>
      </c>
      <c r="J54" s="212">
        <f t="shared" si="19"/>
        <v>1</v>
      </c>
      <c r="K54" s="212">
        <f t="shared" si="19"/>
        <v>5</v>
      </c>
      <c r="L54" s="212">
        <f t="shared" si="19"/>
        <v>0</v>
      </c>
      <c r="M54" s="212">
        <f t="shared" si="19"/>
        <v>0</v>
      </c>
      <c r="N54" s="212">
        <f t="shared" si="19"/>
        <v>1</v>
      </c>
      <c r="O54" s="212">
        <f t="shared" si="19"/>
        <v>1</v>
      </c>
      <c r="P54" s="212">
        <f t="shared" si="19"/>
        <v>0</v>
      </c>
      <c r="Q54" s="212">
        <f t="shared" si="19"/>
        <v>0</v>
      </c>
      <c r="R54" s="212">
        <f t="shared" si="19"/>
        <v>0</v>
      </c>
      <c r="S54" s="212">
        <f t="shared" si="19"/>
        <v>1</v>
      </c>
      <c r="T54" s="212">
        <f t="shared" si="19"/>
        <v>2</v>
      </c>
      <c r="U54" s="212">
        <f t="shared" si="19"/>
        <v>0</v>
      </c>
      <c r="V54" s="195">
        <f>SUM(E54:U54)</f>
        <v>22</v>
      </c>
      <c r="W54" s="193"/>
      <c r="X54" s="441">
        <f>SUM(X41,X30,X20,X22)</f>
        <v>4</v>
      </c>
      <c r="Y54" s="441">
        <f aca="true" t="shared" si="20" ref="Y54:AU54">SUM(Y41,Y30,Y20,Y22)</f>
        <v>0</v>
      </c>
      <c r="Z54" s="441">
        <f t="shared" si="20"/>
        <v>4</v>
      </c>
      <c r="AA54" s="441">
        <f t="shared" si="20"/>
        <v>2</v>
      </c>
      <c r="AB54" s="441">
        <f t="shared" si="20"/>
        <v>4</v>
      </c>
      <c r="AC54" s="441">
        <f t="shared" si="20"/>
        <v>6</v>
      </c>
      <c r="AD54" s="441">
        <f t="shared" si="20"/>
        <v>4</v>
      </c>
      <c r="AE54" s="441">
        <f t="shared" si="20"/>
        <v>0</v>
      </c>
      <c r="AF54" s="441">
        <f t="shared" si="20"/>
        <v>0</v>
      </c>
      <c r="AG54" s="441">
        <f t="shared" si="20"/>
        <v>0</v>
      </c>
      <c r="AH54" s="441">
        <f t="shared" si="20"/>
        <v>0</v>
      </c>
      <c r="AI54" s="441">
        <f t="shared" si="20"/>
        <v>0</v>
      </c>
      <c r="AJ54" s="441">
        <f t="shared" si="20"/>
        <v>4</v>
      </c>
      <c r="AK54" s="441">
        <f t="shared" si="20"/>
        <v>0</v>
      </c>
      <c r="AL54" s="441">
        <f t="shared" si="20"/>
        <v>0</v>
      </c>
      <c r="AM54" s="441">
        <f t="shared" si="20"/>
        <v>0</v>
      </c>
      <c r="AN54" s="441">
        <f t="shared" si="20"/>
        <v>0</v>
      </c>
      <c r="AO54" s="441">
        <f t="shared" si="20"/>
        <v>0</v>
      </c>
      <c r="AP54" s="441">
        <f t="shared" si="20"/>
        <v>0</v>
      </c>
      <c r="AQ54" s="441">
        <f t="shared" si="20"/>
        <v>0</v>
      </c>
      <c r="AR54" s="441">
        <f t="shared" si="20"/>
        <v>0</v>
      </c>
      <c r="AS54" s="441">
        <f t="shared" si="20"/>
        <v>0</v>
      </c>
      <c r="AT54" s="441">
        <f t="shared" si="20"/>
        <v>0</v>
      </c>
      <c r="AU54" s="441">
        <f t="shared" si="20"/>
        <v>0</v>
      </c>
      <c r="AV54" s="440">
        <f>SUM(AV39,AV25,AV18)</f>
        <v>28</v>
      </c>
      <c r="AW54" s="192"/>
      <c r="AX54" s="210"/>
      <c r="AY54" s="210"/>
      <c r="AZ54" s="210"/>
      <c r="BA54" s="210"/>
      <c r="BB54" s="210"/>
      <c r="BC54" s="210"/>
      <c r="BD54" s="209"/>
    </row>
    <row r="55" spans="1:56" ht="19.5" thickBot="1">
      <c r="A55" s="573"/>
      <c r="B55" s="584" t="s">
        <v>21</v>
      </c>
      <c r="C55" s="585"/>
      <c r="D55" s="586"/>
      <c r="E55" s="212">
        <f>SUM(E53:E54)</f>
        <v>39</v>
      </c>
      <c r="F55" s="212">
        <f aca="true" t="shared" si="21" ref="F55:U55">SUM(F53:F54)</f>
        <v>37</v>
      </c>
      <c r="G55" s="212">
        <f t="shared" si="21"/>
        <v>39</v>
      </c>
      <c r="H55" s="212">
        <f t="shared" si="21"/>
        <v>37</v>
      </c>
      <c r="I55" s="212">
        <f t="shared" si="21"/>
        <v>39</v>
      </c>
      <c r="J55" s="212">
        <f t="shared" si="21"/>
        <v>37</v>
      </c>
      <c r="K55" s="212">
        <f t="shared" si="21"/>
        <v>41</v>
      </c>
      <c r="L55" s="212">
        <f t="shared" si="21"/>
        <v>36</v>
      </c>
      <c r="M55" s="212">
        <f t="shared" si="21"/>
        <v>36</v>
      </c>
      <c r="N55" s="212">
        <f t="shared" si="21"/>
        <v>37</v>
      </c>
      <c r="O55" s="212">
        <f t="shared" si="21"/>
        <v>37</v>
      </c>
      <c r="P55" s="212">
        <f t="shared" si="21"/>
        <v>36</v>
      </c>
      <c r="Q55" s="212">
        <f t="shared" si="21"/>
        <v>36</v>
      </c>
      <c r="R55" s="212">
        <f t="shared" si="21"/>
        <v>36</v>
      </c>
      <c r="S55" s="212">
        <f t="shared" si="21"/>
        <v>37</v>
      </c>
      <c r="T55" s="212">
        <f>SUM(T53:T54)</f>
        <v>38</v>
      </c>
      <c r="U55" s="212">
        <f t="shared" si="21"/>
        <v>27</v>
      </c>
      <c r="V55" s="194">
        <f>SUM(V53:V54)</f>
        <v>603</v>
      </c>
      <c r="W55" s="193"/>
      <c r="X55" s="439">
        <f>SUM(X53:X54)</f>
        <v>40</v>
      </c>
      <c r="Y55" s="439">
        <f aca="true" t="shared" si="22" ref="Y55:AU55">SUM(Y53:Y54)</f>
        <v>36</v>
      </c>
      <c r="Z55" s="439">
        <f t="shared" si="22"/>
        <v>36</v>
      </c>
      <c r="AA55" s="439">
        <f t="shared" si="22"/>
        <v>38</v>
      </c>
      <c r="AB55" s="439">
        <f t="shared" si="22"/>
        <v>40</v>
      </c>
      <c r="AC55" s="439">
        <f t="shared" si="22"/>
        <v>42</v>
      </c>
      <c r="AD55" s="439">
        <f t="shared" si="22"/>
        <v>40</v>
      </c>
      <c r="AE55" s="439">
        <f t="shared" si="22"/>
        <v>36</v>
      </c>
      <c r="AF55" s="439">
        <f t="shared" si="22"/>
        <v>36</v>
      </c>
      <c r="AG55" s="439">
        <f t="shared" si="22"/>
        <v>36</v>
      </c>
      <c r="AH55" s="439">
        <f t="shared" si="22"/>
        <v>36</v>
      </c>
      <c r="AI55" s="439">
        <f t="shared" si="22"/>
        <v>36</v>
      </c>
      <c r="AJ55" s="439">
        <f t="shared" si="22"/>
        <v>16</v>
      </c>
      <c r="AK55" s="439">
        <f t="shared" si="22"/>
        <v>36</v>
      </c>
      <c r="AL55" s="439">
        <f t="shared" si="22"/>
        <v>36</v>
      </c>
      <c r="AM55" s="439">
        <f t="shared" si="22"/>
        <v>36</v>
      </c>
      <c r="AN55" s="439">
        <f t="shared" si="22"/>
        <v>36</v>
      </c>
      <c r="AO55" s="439">
        <f t="shared" si="22"/>
        <v>36</v>
      </c>
      <c r="AP55" s="439">
        <f t="shared" si="22"/>
        <v>0</v>
      </c>
      <c r="AQ55" s="439">
        <f t="shared" si="22"/>
        <v>0</v>
      </c>
      <c r="AR55" s="439">
        <f t="shared" si="22"/>
        <v>0</v>
      </c>
      <c r="AS55" s="439">
        <f t="shared" si="22"/>
        <v>0</v>
      </c>
      <c r="AT55" s="439">
        <f t="shared" si="22"/>
        <v>0</v>
      </c>
      <c r="AU55" s="439">
        <f t="shared" si="22"/>
        <v>0</v>
      </c>
      <c r="AV55" s="440">
        <f>SUM(X55:AU55)</f>
        <v>648</v>
      </c>
      <c r="AW55" s="192"/>
      <c r="AX55" s="207"/>
      <c r="AY55" s="207"/>
      <c r="AZ55" s="207"/>
      <c r="BA55" s="207"/>
      <c r="BB55" s="207"/>
      <c r="BC55" s="207"/>
      <c r="BD55" s="208"/>
    </row>
  </sheetData>
  <sheetProtection/>
  <mergeCells count="51">
    <mergeCell ref="AW49:AW52"/>
    <mergeCell ref="C38:C39"/>
    <mergeCell ref="B38:B39"/>
    <mergeCell ref="B29:B30"/>
    <mergeCell ref="C29:C30"/>
    <mergeCell ref="S10:U10"/>
    <mergeCell ref="C26:C27"/>
    <mergeCell ref="B31:B32"/>
    <mergeCell ref="C31:C32"/>
    <mergeCell ref="C24:C25"/>
    <mergeCell ref="B54:D54"/>
    <mergeCell ref="B55:D55"/>
    <mergeCell ref="B40:B41"/>
    <mergeCell ref="C40:C41"/>
    <mergeCell ref="B53:D53"/>
    <mergeCell ref="B24:B25"/>
    <mergeCell ref="A10:A14"/>
    <mergeCell ref="B26:B27"/>
    <mergeCell ref="A15:A55"/>
    <mergeCell ref="B15:B16"/>
    <mergeCell ref="C15:C16"/>
    <mergeCell ref="BB10:BC10"/>
    <mergeCell ref="E11:BC11"/>
    <mergeCell ref="E13:BC13"/>
    <mergeCell ref="AB10:AE10"/>
    <mergeCell ref="AG10:AI10"/>
    <mergeCell ref="AX10:AZ10"/>
    <mergeCell ref="C17:C18"/>
    <mergeCell ref="B19:B20"/>
    <mergeCell ref="C19:C20"/>
    <mergeCell ref="B21:B22"/>
    <mergeCell ref="C21:C22"/>
    <mergeCell ref="D10:D14"/>
    <mergeCell ref="F10:H10"/>
    <mergeCell ref="J10:M10"/>
    <mergeCell ref="B17:B18"/>
    <mergeCell ref="AT10:AV10"/>
    <mergeCell ref="O10:Q10"/>
    <mergeCell ref="Y10:Z10"/>
    <mergeCell ref="AO10:AR10"/>
    <mergeCell ref="X9:AD9"/>
    <mergeCell ref="B10:B14"/>
    <mergeCell ref="C10:C14"/>
    <mergeCell ref="AK10:AM10"/>
    <mergeCell ref="AP1:AZ1"/>
    <mergeCell ref="AP4:BC4"/>
    <mergeCell ref="I5:AJ5"/>
    <mergeCell ref="A6:BD6"/>
    <mergeCell ref="B7:BC7"/>
    <mergeCell ref="C8:AN8"/>
    <mergeCell ref="AO8:BA8"/>
  </mergeCells>
  <hyperlinks>
    <hyperlink ref="BD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Преподаватель</cp:lastModifiedBy>
  <cp:lastPrinted>2018-02-14T06:11:23Z</cp:lastPrinted>
  <dcterms:created xsi:type="dcterms:W3CDTF">2011-05-13T04:08:18Z</dcterms:created>
  <dcterms:modified xsi:type="dcterms:W3CDTF">2019-11-19T09:29:19Z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